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bollinti\Downloads\"/>
    </mc:Choice>
  </mc:AlternateContent>
  <xr:revisionPtr revIDLastSave="0" documentId="13_ncr:1_{E0DFA157-9A70-4883-B4EE-13AC4FB5A1F6}" xr6:coauthVersionLast="47" xr6:coauthVersionMax="47" xr10:uidLastSave="{00000000-0000-0000-0000-000000000000}"/>
  <bookViews>
    <workbookView xWindow="8790" yWindow="1560" windowWidth="23085" windowHeight="17625" xr2:uid="{00000000-000D-0000-FFFF-FFFF00000000}"/>
  </bookViews>
  <sheets>
    <sheet name="Summary and sign-off" sheetId="13" r:id="rId1"/>
    <sheet name="All other expenses" sheetId="3" r:id="rId2"/>
    <sheet name="Travel" sheetId="1" r:id="rId3"/>
    <sheet name="Hospitality" sheetId="2" r:id="rId4"/>
    <sheet name="Gifts and benefits" sheetId="4" r:id="rId5"/>
  </sheets>
  <definedNames>
    <definedName name="_xlnm.Print_Area" localSheetId="1">'All other expenses'!$A$1:$E$32</definedName>
    <definedName name="_xlnm.Print_Area" localSheetId="4">'Gifts and benefits'!$A$1:$F$94</definedName>
    <definedName name="_xlnm.Print_Area" localSheetId="3">Hospitality!$A$1:$E$32</definedName>
    <definedName name="_xlnm.Print_Area" localSheetId="0">'Summary and sign-off'!$A$1:$F$23</definedName>
    <definedName name="_xlnm.Print_Area" localSheetId="2">Travel!$A$1:$E$82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3" i="4" l="1"/>
  <c r="C26" i="3"/>
  <c r="C25" i="2"/>
  <c r="C57" i="1"/>
  <c r="C71" i="1"/>
  <c r="C34" i="1"/>
  <c r="E60" i="13"/>
  <c r="C60" i="13"/>
  <c r="C85" i="4"/>
  <c r="C84" i="4"/>
  <c r="C83" i="4"/>
  <c r="F11" i="13"/>
  <c r="F12" i="13"/>
  <c r="B60" i="13"/>
  <c r="F60" i="13"/>
  <c r="E83" i="4"/>
  <c r="B59" i="13"/>
  <c r="D59" i="13"/>
  <c r="B58" i="13"/>
  <c r="D58" i="13"/>
  <c r="D57" i="13"/>
  <c r="B57" i="13"/>
  <c r="D56" i="13"/>
  <c r="B56" i="13"/>
  <c r="D55" i="13"/>
  <c r="B55" i="13"/>
  <c r="B2" i="4"/>
  <c r="B3" i="4"/>
  <c r="B2" i="3"/>
  <c r="B3" i="3"/>
  <c r="B2" i="2"/>
  <c r="B3" i="2"/>
  <c r="B2" i="1"/>
  <c r="B3" i="1"/>
  <c r="F58" i="13"/>
  <c r="D25" i="2"/>
  <c r="F59" i="13"/>
  <c r="D26" i="3"/>
  <c r="F57" i="13"/>
  <c r="D71" i="1"/>
  <c r="F56" i="13"/>
  <c r="D57" i="1"/>
  <c r="F55" i="13"/>
  <c r="D34" i="1"/>
  <c r="C16" i="13"/>
  <c r="C17" i="13"/>
  <c r="B5" i="4"/>
  <c r="B4" i="4"/>
  <c r="B5" i="3"/>
  <c r="B4" i="3"/>
  <c r="B5" i="2"/>
  <c r="B4" i="2"/>
  <c r="B5" i="1"/>
  <c r="B4" i="1"/>
  <c r="C15" i="13"/>
  <c r="B71" i="1"/>
  <c r="B17" i="13"/>
  <c r="B57" i="1"/>
  <c r="B16" i="13"/>
  <c r="B34" i="1"/>
  <c r="B73" i="1"/>
  <c r="B15" i="13"/>
  <c r="B11" i="13"/>
  <c r="B26" i="3"/>
  <c r="B13" i="13"/>
  <c r="B25" i="2"/>
  <c r="B12" i="13"/>
  <c r="F1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<sst xmlns="http://schemas.openxmlformats.org/spreadsheetml/2006/main" count="589" uniqueCount="351">
  <si>
    <t>Secretary or Chief Executive Expenses, Gifts and Benefits Disclosure - summary &amp; sign-off*</t>
  </si>
  <si>
    <t>Organisation Name*</t>
  </si>
  <si>
    <t>Department of Internal Affairs</t>
  </si>
  <si>
    <t>Secretary or Chief Executive**</t>
  </si>
  <si>
    <t>Paul James</t>
  </si>
  <si>
    <t>Disclosure period start***</t>
  </si>
  <si>
    <t>Disclosure period end***</t>
  </si>
  <si>
    <t>Agency totals check</t>
  </si>
  <si>
    <t>Data and totals on this worksheet checked and confirmed</t>
  </si>
  <si>
    <t>Secretary or Chief Executive approval****</t>
  </si>
  <si>
    <t>This disclosure has been approved by the Departmental Secretary or Chief Executive</t>
  </si>
  <si>
    <t>Other sign-off****</t>
  </si>
  <si>
    <t>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</si>
  <si>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</si>
  <si>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</si>
  <si>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</si>
  <si>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</si>
  <si>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</si>
  <si>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</si>
  <si>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</si>
  <si>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GST exc</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</si>
  <si>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</si>
  <si>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</si>
  <si>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</si>
  <si>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</si>
  <si>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</si>
  <si>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</si>
  <si>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</si>
  <si>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</si>
  <si>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</si>
  <si>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</si>
  <si>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</si>
  <si>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</si>
  <si>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</si>
  <si>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</si>
  <si>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</si>
  <si>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</si>
  <si>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</si>
  <si>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</si>
  <si>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</si>
  <si>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</si>
  <si>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</si>
  <si>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</si>
  <si>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</si>
  <si>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</si>
  <si>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</si>
  <si>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</si>
  <si>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</si>
  <si>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</si>
  <si>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</si>
  <si>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</si>
  <si>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</si>
  <si>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</si>
  <si>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</si>
  <si>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</si>
  <si>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</si>
  <si>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</si>
  <si>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</si>
  <si>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</si>
  <si>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</si>
  <si>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</si>
  <si>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</si>
  <si>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</si>
  <si>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</si>
  <si>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</si>
  <si>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</si>
  <si>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</si>
  <si>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</si>
  <si>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</si>
  <si>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</si>
  <si>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</si>
  <si>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</si>
  <si>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</si>
  <si>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t>Date(s)*</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</si>
  <si>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</si>
  <si>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</si>
  <si>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Location(s)</t>
  </si>
  <si>
    <t>Registration Fee for Local Government Zone 6 Conference</t>
  </si>
  <si>
    <t>Conference Fees</t>
  </si>
  <si>
    <t>Christchurch</t>
  </si>
  <si>
    <t>Profesional Development</t>
  </si>
  <si>
    <t>Coaching</t>
  </si>
  <si>
    <t>Government SmartShare Rental and Data Costs 1 July 2023 to 30 June 2024</t>
  </si>
  <si>
    <t>Mobile Communications</t>
  </si>
  <si>
    <t>Satellite Phone Rental 1 July 2023  to 30 June 2024</t>
  </si>
  <si>
    <t>Emergency Communications (Subscription)</t>
  </si>
  <si>
    <t xml:space="preserve">Total other expenses </t>
  </si>
  <si>
    <t>Notes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</si>
  <si>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</si>
  <si>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</si>
  <si>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</si>
  <si>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</si>
  <si>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</si>
  <si>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</si>
  <si>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</si>
  <si>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</si>
  <si>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</si>
  <si>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</si>
  <si>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8-9 August 2023</t>
  </si>
  <si>
    <t>Gov Tech Conference Canberra</t>
  </si>
  <si>
    <t>Canberra Australia</t>
  </si>
  <si>
    <t xml:space="preserve">Airfare </t>
  </si>
  <si>
    <t>Taxis</t>
  </si>
  <si>
    <t>Canberra, Australia</t>
  </si>
  <si>
    <t>Digital Government Exchange Conference (DGX) Singapore</t>
  </si>
  <si>
    <t>Singapore</t>
  </si>
  <si>
    <t>Accommodation</t>
  </si>
  <si>
    <t>Lunch</t>
  </si>
  <si>
    <t>10-16 November 2023</t>
  </si>
  <si>
    <t xml:space="preserve"> Lisbon Portugal Digtial Nations Summit - CANCELLED</t>
  </si>
  <si>
    <t>Cancellation Fees</t>
  </si>
  <si>
    <t>Lisbon, Portugal</t>
  </si>
  <si>
    <t>21- 23 February 2024</t>
  </si>
  <si>
    <t>Data &amp; Digital Ministers Meeting Accompanying Minister Collins &amp; Stakeholder Meetings</t>
  </si>
  <si>
    <t>Sydney Australia</t>
  </si>
  <si>
    <t>Accommodation &amp; 2 x meals</t>
  </si>
  <si>
    <t xml:space="preserve">Airfares </t>
  </si>
  <si>
    <t>6 -7 March 2024</t>
  </si>
  <si>
    <t>Australia &amp; New Zealand Gov Tech Dialogue 2024 - Canberra Australia</t>
  </si>
  <si>
    <t>Meal</t>
  </si>
  <si>
    <t>15 - 19 April 2024</t>
  </si>
  <si>
    <t>Government DX 2024 - Washington DC - CANCELLED</t>
  </si>
  <si>
    <t>Washington DC, United States of America</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</si>
  <si>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</si>
  <si>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</si>
  <si>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</si>
  <si>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Kingitanga Accord-Waikato Tainui/Tumuaki Crowne Mtg with Haua/ Three Waters Constitution - Meetings</t>
  </si>
  <si>
    <t>Airfares, Taxis</t>
  </si>
  <si>
    <t>Auckland</t>
  </si>
  <si>
    <t>27-July to 28 July 2023</t>
  </si>
  <si>
    <t>LGNZ Conference</t>
  </si>
  <si>
    <t>Airfares,Taxis, Accommodation</t>
  </si>
  <si>
    <t>AKL Staff visit VIP, SDO, NL, Archives</t>
  </si>
  <si>
    <t>Airfares, Taxis, Airport Parking</t>
  </si>
  <si>
    <t>Visit Hamilton &amp; Gisborne Offices  - CANCELLED</t>
  </si>
  <si>
    <t>Airfares</t>
  </si>
  <si>
    <t>Hamilton/Gisborne</t>
  </si>
  <si>
    <t>19-21 September 2023</t>
  </si>
  <si>
    <t xml:space="preserve">ELT Retreat  19-21 September </t>
  </si>
  <si>
    <t xml:space="preserve">Accommodation </t>
  </si>
  <si>
    <t>Martinborough</t>
  </si>
  <si>
    <t>Meeting with Auckland Staff</t>
  </si>
  <si>
    <t>Data Iwi Leaders Group Meeting Rotorua</t>
  </si>
  <si>
    <t>Rotorua</t>
  </si>
  <si>
    <t>Microsoft Leadership Team Event - Exteral  Stakeholder</t>
  </si>
  <si>
    <t>Airfares, Accommodation, Taxis</t>
  </si>
  <si>
    <t>Waitangi Visit 1 - 2 February 20224 - CANCELLED</t>
  </si>
  <si>
    <t>Kerikeri</t>
  </si>
  <si>
    <t>ELT Retreat Away Day - CANCELLED</t>
  </si>
  <si>
    <t>Auckand</t>
  </si>
  <si>
    <t>Meeting with Waikato Tainui Meeting along with Ruakawa &amp; Tuwharetoa new direction Water Services</t>
  </si>
  <si>
    <t xml:space="preserve">Hamilton </t>
  </si>
  <si>
    <t>20 - 22 March 2024</t>
  </si>
  <si>
    <t xml:space="preserve">Local Government Conference Zone 5 &amp; 6 Meetings and Christchurch Staff Visit </t>
  </si>
  <si>
    <t>Auckland Staff Visit - Archives, National Library,</t>
  </si>
  <si>
    <t xml:space="preserve">Airfares, Taxis, </t>
  </si>
  <si>
    <t>23 - 24 April 2024</t>
  </si>
  <si>
    <t>ELT Retreat Away Days</t>
  </si>
  <si>
    <t>Institute of Public Administration NZ - Panel Discussion and External Stakeholder Meetings -CANCELLED</t>
  </si>
  <si>
    <t>Meeting with Hawkes Bay Regional Council</t>
  </si>
  <si>
    <t>Napier</t>
  </si>
  <si>
    <t>Auckland Staff Visit Pasifika Fono and Stakeholder Meetings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</si>
  <si>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</si>
  <si>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</si>
  <si>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</si>
  <si>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</si>
  <si>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</si>
  <si>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</si>
  <si>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</si>
  <si>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</si>
  <si>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</si>
  <si>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</si>
  <si>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</si>
  <si>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</si>
  <si>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</si>
  <si>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</si>
  <si>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</si>
  <si>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</si>
  <si>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hospitality provided</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</si>
  <si>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</si>
  <si>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</si>
  <si>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</si>
  <si>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</si>
  <si>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</si>
  <si>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</si>
  <si>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</si>
  <si>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</si>
  <si>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</si>
  <si>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</si>
  <si>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</si>
  <si>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</si>
  <si>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NZ Security Sector Pro Development Programme Reception</t>
  </si>
  <si>
    <t>Victoria University</t>
  </si>
  <si>
    <t>Te Kahui Mouri, Te Ati Awa ceremony to unveil Te Kahui Mouri</t>
  </si>
  <si>
    <t>Te Ati Awa, Rt. Hon Adrian Rurawhe, Hon Kelvin Davis</t>
  </si>
  <si>
    <t>Networking event at Takina</t>
  </si>
  <si>
    <t>JacksonStone &amp; Partners</t>
  </si>
  <si>
    <t>Cook Islands 58th Consititution Day Celebrations</t>
  </si>
  <si>
    <t>His Excellency Kairangi Samuela</t>
  </si>
  <si>
    <t>SenateSHJ Party - Connecting clients and friends</t>
  </si>
  <si>
    <t>The Partners of SenateSHJ</t>
  </si>
  <si>
    <t>Launch of National Security Strategy, Defence Policy &amp; Strategy Statement</t>
  </si>
  <si>
    <t>Hon Andrew Little, Min of Defence</t>
  </si>
  <si>
    <t>Koi Tu Workshop Exploring Factors Influencing Youth Mental Health</t>
  </si>
  <si>
    <t>Emily Strong for Sir Peter Gluckman</t>
  </si>
  <si>
    <t>Hon Dr David Clark Valedictory Statement at Parliament</t>
  </si>
  <si>
    <t>Hon Dr David Clark</t>
  </si>
  <si>
    <t>Te Whanganui-a Tara 'Friends of ANZSOG' Networking Event</t>
  </si>
  <si>
    <t>Dean and CEO, ANZSOG</t>
  </si>
  <si>
    <t>Hon Todd McLay, Member of Parliament for Rotorua The Meat Industry Assn of NZ Annual Cocktail Partner, Grand Hall, Parliament</t>
  </si>
  <si>
    <t>Hon Todd McClay</t>
  </si>
  <si>
    <t>Book launch: Waking the Taniwha - Māori Governance in the 21st Century</t>
  </si>
  <si>
    <t>Thomson Reuters</t>
  </si>
  <si>
    <t>9th Annual FST Government Summit 2023</t>
  </si>
  <si>
    <t>Angelic Pernito FST Media</t>
  </si>
  <si>
    <t>4-6 September</t>
  </si>
  <si>
    <t>Digital Government  Exchange Singapore (DGX)</t>
  </si>
  <si>
    <t xml:space="preserve">Chan Cheow Hoe Government Digital Technology Officer Smart Nation and Digital Government </t>
  </si>
  <si>
    <t>DGX Hosts paid for Flights &amp; Accommodation</t>
  </si>
  <si>
    <t>Invitation to attend Powhiri for Ben Dalton from Waitangi National Trust</t>
  </si>
  <si>
    <t>Waitangi National Trust</t>
  </si>
  <si>
    <t>Leaders Integrity Forum Governance: how to put Partnership into Practice</t>
  </si>
  <si>
    <t xml:space="preserve">Transparency International NZ </t>
  </si>
  <si>
    <t>Multicultural New Zealand Grand Community Dinner Awards</t>
  </si>
  <si>
    <t>Pancha Narayanan, National President Multicultural New Zealand</t>
  </si>
  <si>
    <t>non Govt</t>
  </si>
  <si>
    <t>Aranui Community Trust Annual General Meeting</t>
  </si>
  <si>
    <t>Aranui Community Trust</t>
  </si>
  <si>
    <t>Waiaroha Heretaunga Water Discovery Centre Opening</t>
  </si>
  <si>
    <t>Mayor Sandra Hazlehurst Heretaunga, Hastings</t>
  </si>
  <si>
    <t>NZDF Lead Organisation Prorgramme 2023 Executive Panel on Creat Strateic Agenda</t>
  </si>
  <si>
    <t>NZ Defence Force Ashleigh Baker</t>
  </si>
  <si>
    <t>10-11 October 2023</t>
  </si>
  <si>
    <t>Global Government Carribean Digital Summit 2023 in Barbados</t>
  </si>
  <si>
    <t>Global Event Director Brett Alderton sent by Racquel</t>
  </si>
  <si>
    <t>Tech Story Workship Auckland</t>
  </si>
  <si>
    <t>See Tomorrow First</t>
  </si>
  <si>
    <t>Digial Boost Alliance Summit</t>
  </si>
  <si>
    <t>TuaNZ</t>
  </si>
  <si>
    <t>2023 Distinguished Alumni Awards Victoria University</t>
  </si>
  <si>
    <t xml:space="preserve"> AI - The Future of Tech Innovation &amp; Work Conference</t>
  </si>
  <si>
    <t>Six Degrees Media</t>
  </si>
  <si>
    <t>Informatica Global VP &amp; Field CTO Lunch</t>
  </si>
  <si>
    <t>Informatica</t>
  </si>
  <si>
    <t>Innovate NZ Showcase 2023  VIP Pre- Dinner Event</t>
  </si>
  <si>
    <t>Ralph Mozo Public Sector Network</t>
  </si>
  <si>
    <t>City Deals Insights Lunch with Paul Low</t>
  </si>
  <si>
    <t>KPMG</t>
  </si>
  <si>
    <t>22-23 November 2023</t>
  </si>
  <si>
    <t>6th NZ Public Sector EA Congress Wellington</t>
  </si>
  <si>
    <t>Intrepidminds</t>
  </si>
  <si>
    <t>Taituara 2023 Confence, Hastings</t>
  </si>
  <si>
    <t xml:space="preserve">Taituara </t>
  </si>
  <si>
    <t>ANZOG Alumni Networking Event</t>
  </si>
  <si>
    <t>ANZOG</t>
  </si>
  <si>
    <t>AU and NZ school of Government</t>
  </si>
  <si>
    <t>28-29 November 2023</t>
  </si>
  <si>
    <t>Women in Leadership Summit</t>
  </si>
  <si>
    <t>Women Leadership Institute</t>
  </si>
  <si>
    <t>Pasifika Festivals Initiative Fono Dinner</t>
  </si>
  <si>
    <t xml:space="preserve">Lemonarts </t>
  </si>
  <si>
    <t>Executive Dinner with Microsoft SLT</t>
  </si>
  <si>
    <t>Emma Barrett Microsoft</t>
  </si>
  <si>
    <t>Microsoft Cocktail Event</t>
  </si>
  <si>
    <t>Steve Worrell</t>
  </si>
  <si>
    <t>Under 100</t>
  </si>
  <si>
    <t>Te Amokura Christmas Party</t>
  </si>
  <si>
    <t>Te Rau Kupenga, Te Amokura</t>
  </si>
  <si>
    <t xml:space="preserve">Under $100 </t>
  </si>
  <si>
    <t>Veracity Lab Workshop</t>
  </si>
  <si>
    <t>India's National Day Reception</t>
  </si>
  <si>
    <t>Office of the High Commissioner Ishant Ghulyani</t>
  </si>
  <si>
    <t xml:space="preserve">Retirement celebration for Deputy Commissioner Wallace Haumaha ONZM, QSM and Sergeant Wayne Panapa QSM </t>
  </si>
  <si>
    <t>New Zeland Police</t>
  </si>
  <si>
    <t>Independent of parliament</t>
  </si>
  <si>
    <t>United National International Holocaust Remembrance Day 3pm to 5pm</t>
  </si>
  <si>
    <t xml:space="preserve">Sarah Williams Holocaust Centre </t>
  </si>
  <si>
    <t>Invitation to NZ Chinese Association special Ceremony - Northland</t>
  </si>
  <si>
    <t>Jenny Too, National President</t>
  </si>
  <si>
    <t xml:space="preserve">Waitangi 2024 Dinner Invitation </t>
  </si>
  <si>
    <t>Deborah Waugh, Waitangi National Trust Board and Management</t>
  </si>
  <si>
    <t>Waitangi Housing Expo Industrial Function</t>
  </si>
  <si>
    <t>Pita Tipene Chairman Waitangi National Trust</t>
  </si>
  <si>
    <t>Datacom Wellington Office Opening</t>
  </si>
  <si>
    <t>Datacom</t>
  </si>
  <si>
    <t xml:space="preserve">Peter Hughes Retirement Function </t>
  </si>
  <si>
    <t>Hon Nicola Willis</t>
  </si>
  <si>
    <t>Beca Group Breakfast</t>
  </si>
  <si>
    <t>David Carter BECA Group Executive Chair</t>
  </si>
  <si>
    <t>Fundraising Dinner for Wellington Women's Homeless Trust</t>
  </si>
  <si>
    <t>ASB Lousise Griffin</t>
  </si>
  <si>
    <t>6-7 March 2024</t>
  </si>
  <si>
    <t>Australia and New Zealand Gov Tech Dialogue 2024 Canberra</t>
  </si>
  <si>
    <t>Trans Tasman Business Circle</t>
  </si>
  <si>
    <t xml:space="preserve">Salesforce Public Sector Executive Seminar &amp; Breakfast </t>
  </si>
  <si>
    <t>Karen Blake Vice President</t>
  </si>
  <si>
    <t xml:space="preserve">Australian High Commissioner invitation to a dinner at the Residence / Tuesday 12 March, 6:30pm-8:30pm </t>
  </si>
  <si>
    <t>Australian High Commission</t>
  </si>
  <si>
    <t>Invitation to 15 March Special Programme at Masjid An Nur</t>
  </si>
  <si>
    <t>FIANZ Abdur</t>
  </si>
  <si>
    <t>Suzanne Doig DIA delegate attending</t>
  </si>
  <si>
    <t>Invtiation from Canterbury Museum redevelopment</t>
  </si>
  <si>
    <t>Anthony Wright, Director</t>
  </si>
  <si>
    <t xml:space="preserve">Canterbury Museum Redevelopment </t>
  </si>
  <si>
    <t xml:space="preserve">19 - 20 March 2024 </t>
  </si>
  <si>
    <t>Innovation 2024 Excel London Invitation to speak</t>
  </si>
  <si>
    <t>Global Government Forum</t>
  </si>
  <si>
    <t>Family Search VIP Symposium</t>
  </si>
  <si>
    <t>Garrick W Parr Multi-Country Manager</t>
  </si>
  <si>
    <t>Declined delegated to Rachael Esson and Anaahera Morehu</t>
  </si>
  <si>
    <t>7 to 9 May 2024</t>
  </si>
  <si>
    <t xml:space="preserve">6th Annual NZ Government Data Summit in Wellington </t>
  </si>
  <si>
    <t>Akolade</t>
  </si>
  <si>
    <t>IPANZ Tech Panel Discussion</t>
  </si>
  <si>
    <t>Alex Loo - IPANZ</t>
  </si>
  <si>
    <t>Checkpoints Private Breakfast Session Unleashing the Power of A1</t>
  </si>
  <si>
    <t>Brightstar</t>
  </si>
  <si>
    <t xml:space="preserve">Invitation to attend New Zealand Security Sector Professional Development Course Senior Officials Networking Reception </t>
  </si>
  <si>
    <t>Wellington University of Professionals NZ</t>
  </si>
  <si>
    <t>Panel Speaker Invitation: DigiGov Leaders Summit NZ</t>
  </si>
  <si>
    <t>Aventedge Laura Matekovic</t>
  </si>
  <si>
    <t>A1 Masterclass</t>
  </si>
  <si>
    <t>PWC</t>
  </si>
  <si>
    <t>ANS Westra A Life of Photography Launch of Paul Moon's new book</t>
  </si>
  <si>
    <t>Massey University</t>
  </si>
  <si>
    <t>Trans Tasman Dinner at the Australian High Commission with Guest Speaker Victor Dominello</t>
  </si>
  <si>
    <t>Beca Client Event</t>
  </si>
  <si>
    <t>BECA Sanchia Jacobs Director Local Government Advisory</t>
  </si>
  <si>
    <t>10th Taituara Gala Dinner and Excellence Awards - Complimentary Tickets</t>
  </si>
  <si>
    <t>Taituarā</t>
  </si>
  <si>
    <t>NZ Red Cross World Refugee Day 2024 Invtation from Hon Casey Costello</t>
  </si>
  <si>
    <t>NZ Red Cross</t>
  </si>
  <si>
    <t>`Launch of the Digital Boost Alliance Initiative the Small Businesss Consultation Service</t>
  </si>
  <si>
    <t>Digital Boost Craig Young CEO</t>
  </si>
  <si>
    <t>24 - 26 June 2024</t>
  </si>
  <si>
    <t>UN Public Service Forum Incheon Republic of Korea</t>
  </si>
  <si>
    <t>Division for Public Insitutions and Digital Government United Nations</t>
  </si>
  <si>
    <t>1st Quarter End</t>
  </si>
  <si>
    <t>National Commoration of the 74th Anniverary of the Commencement of the Korean War</t>
  </si>
  <si>
    <t>Ambassador of the Republic of Korea H E Changsik Kim</t>
  </si>
  <si>
    <t>2024 Founder Lecture Dame Claudia Orange</t>
  </si>
  <si>
    <t>The Friends of the Turnbull Library</t>
  </si>
  <si>
    <t>Australian Tea Towel</t>
  </si>
  <si>
    <t>Victoria Public Service Delegation Australia</t>
  </si>
  <si>
    <t>Gifted to staff member</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</si>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</sst>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3"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
      <sz val="10"/>
      <color rgb="FFFF0000"/>
      <name val="Arial"/>
      <family val="2"/>
    </font>
    <font>
      <sz val="10"/>
      <color rgb="FF000000"/>
      <name val="Arial"/>
      <family val="2"/>
    </font>
    <font>
      <sz val="10"/>
      <color theme="5"/>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2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71">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Alignment="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Border="1" applyAlignment="1">
      <alignment vertical="center" wrapText="1" readingOrder="1"/>
    </xf>
    <xf numFmtId="164" fontId="17" fillId="0" borderId="0" xfId="1" applyNumberFormat="1" applyFont="1" applyAlignment="1">
      <alignment vertical="center" wrapText="1" readingOrder="1"/>
    </xf>
    <xf numFmtId="164" fontId="24" fillId="0" borderId="4" xfId="1" applyNumberFormat="1" applyFont="1" applyBorder="1" applyAlignment="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Border="1" applyAlignment="1">
      <alignment horizontal="center" vertical="center" wrapText="1" readingOrder="1"/>
    </xf>
    <xf numFmtId="0" fontId="11" fillId="0" borderId="0" xfId="1" applyNumberFormat="1" applyFont="1" applyAlignment="1">
      <alignment horizontal="center" vertical="center" wrapText="1" readingOrder="1"/>
    </xf>
    <xf numFmtId="0" fontId="25" fillId="0" borderId="5" xfId="1" applyNumberFormat="1" applyFont="1" applyBorder="1" applyAlignment="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Alignment="1">
      <alignment horizontal="center" vertical="center" wrapText="1" readingOrder="1"/>
    </xf>
    <xf numFmtId="165" fontId="14" fillId="0" borderId="0" xfId="1" applyFont="1" applyAlignment="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Alignment="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167" fontId="11" fillId="9" borderId="8" xfId="0" applyNumberFormat="1" applyFont="1" applyFill="1" applyBorder="1" applyAlignment="1" applyProtection="1">
      <alignment vertical="center" wrapText="1"/>
      <protection locked="0"/>
    </xf>
    <xf numFmtId="164" fontId="11" fillId="9" borderId="9" xfId="0" applyNumberFormat="1"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1" fillId="9" borderId="10"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27" fillId="3" borderId="0" xfId="0" applyFont="1" applyFill="1" applyAlignment="1">
      <alignment horizontal="center" vertical="center" wrapText="1"/>
    </xf>
    <xf numFmtId="0" fontId="11" fillId="10" borderId="7" xfId="0" applyFont="1" applyFill="1" applyBorder="1" applyAlignment="1" applyProtection="1">
      <alignment horizontal="left" vertical="center" wrapText="1"/>
      <protection locked="0"/>
    </xf>
    <xf numFmtId="167" fontId="11" fillId="10" borderId="7" xfId="0" applyNumberFormat="1" applyFont="1" applyFill="1" applyBorder="1" applyAlignment="1" applyProtection="1">
      <alignment vertical="center"/>
      <protection locked="0"/>
    </xf>
    <xf numFmtId="0" fontId="0" fillId="10" borderId="7" xfId="0" applyFill="1" applyBorder="1" applyAlignment="1" applyProtection="1">
      <alignment horizontal="left" vertical="center" wrapText="1"/>
      <protection locked="0"/>
    </xf>
    <xf numFmtId="164" fontId="11" fillId="10" borderId="7" xfId="0" applyNumberFormat="1" applyFont="1" applyFill="1" applyBorder="1" applyAlignment="1" applyProtection="1">
      <alignment horizontal="right" vertical="center" wrapText="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3" xfId="0" applyBorder="1" applyProtection="1">
      <protection locked="0"/>
    </xf>
    <xf numFmtId="0" fontId="0" fillId="0" borderId="7" xfId="0" applyBorder="1" applyProtection="1">
      <protection locked="0"/>
    </xf>
    <xf numFmtId="0" fontId="0" fillId="0" borderId="11" xfId="0" applyBorder="1" applyProtection="1">
      <protection locked="0"/>
    </xf>
    <xf numFmtId="0" fontId="0" fillId="0" borderId="12" xfId="0" applyBorder="1" applyProtection="1">
      <protection locked="0"/>
    </xf>
    <xf numFmtId="167" fontId="11" fillId="10" borderId="20" xfId="0" applyNumberFormat="1" applyFont="1" applyFill="1" applyBorder="1" applyAlignment="1" applyProtection="1">
      <alignment horizontal="right" vertical="center"/>
      <protection locked="0"/>
    </xf>
    <xf numFmtId="167" fontId="11" fillId="10" borderId="21" xfId="0" applyNumberFormat="1" applyFont="1" applyFill="1" applyBorder="1" applyAlignment="1" applyProtection="1">
      <alignment vertical="center"/>
      <protection locked="0"/>
    </xf>
    <xf numFmtId="164" fontId="11" fillId="10" borderId="9" xfId="0" applyNumberFormat="1" applyFont="1" applyFill="1" applyBorder="1" applyAlignment="1" applyProtection="1">
      <alignment vertical="center" wrapText="1"/>
      <protection locked="0"/>
    </xf>
    <xf numFmtId="0" fontId="11" fillId="10" borderId="9" xfId="0" applyFont="1" applyFill="1" applyBorder="1" applyAlignment="1" applyProtection="1">
      <alignment vertical="center" wrapText="1"/>
      <protection locked="0"/>
    </xf>
    <xf numFmtId="0" fontId="0" fillId="10" borderId="7" xfId="0" applyFill="1" applyBorder="1" applyProtection="1">
      <protection locked="0"/>
    </xf>
    <xf numFmtId="167" fontId="31" fillId="10" borderId="3" xfId="0" applyNumberFormat="1" applyFont="1" applyFill="1" applyBorder="1" applyAlignment="1" applyProtection="1">
      <alignment horizontal="right" vertical="center"/>
      <protection locked="0"/>
    </xf>
    <xf numFmtId="0" fontId="31" fillId="10" borderId="4" xfId="0" applyFont="1" applyFill="1" applyBorder="1" applyAlignment="1" applyProtection="1">
      <alignment vertical="center" wrapText="1"/>
      <protection locked="0"/>
    </xf>
    <xf numFmtId="0" fontId="0" fillId="10" borderId="0" xfId="0" applyFill="1" applyProtection="1">
      <protection locked="0"/>
    </xf>
    <xf numFmtId="167" fontId="11" fillId="10" borderId="3" xfId="0" applyNumberFormat="1" applyFont="1" applyFill="1" applyBorder="1" applyAlignment="1" applyProtection="1">
      <alignment horizontal="right" vertical="center"/>
      <protection locked="0"/>
    </xf>
    <xf numFmtId="0" fontId="30" fillId="0" borderId="0" xfId="0" applyFont="1" applyAlignment="1" applyProtection="1">
      <alignment wrapText="1"/>
      <protection locked="0"/>
    </xf>
    <xf numFmtId="0" fontId="30" fillId="0" borderId="0" xfId="0" applyFont="1" applyProtection="1">
      <protection locked="0"/>
    </xf>
    <xf numFmtId="164" fontId="31" fillId="10" borderId="4" xfId="0" applyNumberFormat="1" applyFont="1" applyFill="1" applyBorder="1" applyAlignment="1" applyProtection="1">
      <alignment vertical="center" wrapText="1"/>
      <protection locked="0"/>
    </xf>
    <xf numFmtId="0" fontId="31" fillId="10" borderId="5" xfId="0" applyFont="1" applyFill="1" applyBorder="1" applyAlignment="1" applyProtection="1">
      <alignment vertical="center" wrapText="1"/>
      <protection locked="0"/>
    </xf>
    <xf numFmtId="0" fontId="0" fillId="10" borderId="0" xfId="0" applyFill="1" applyAlignment="1" applyProtection="1">
      <alignment wrapText="1"/>
      <protection locked="0"/>
    </xf>
    <xf numFmtId="167" fontId="11" fillId="10" borderId="21" xfId="0" applyNumberFormat="1" applyFont="1" applyFill="1" applyBorder="1" applyAlignment="1" applyProtection="1">
      <alignment horizontal="right" vertical="center"/>
      <protection locked="0"/>
    </xf>
    <xf numFmtId="0" fontId="11" fillId="10" borderId="4" xfId="0" applyFont="1" applyFill="1" applyBorder="1" applyAlignment="1" applyProtection="1">
      <alignment horizontal="right" vertical="center" wrapText="1"/>
      <protection locked="0"/>
    </xf>
    <xf numFmtId="0" fontId="31" fillId="10" borderId="0" xfId="0" applyFont="1" applyFill="1" applyAlignment="1" applyProtection="1">
      <alignment vertical="center" wrapText="1"/>
      <protection locked="0"/>
    </xf>
    <xf numFmtId="0" fontId="11" fillId="10" borderId="3" xfId="0" applyFont="1" applyFill="1" applyBorder="1" applyAlignment="1" applyProtection="1">
      <alignment horizontal="right" vertical="center" wrapText="1"/>
      <protection locked="0"/>
    </xf>
    <xf numFmtId="0" fontId="11" fillId="10" borderId="0" xfId="0" applyFont="1" applyFill="1" applyAlignment="1" applyProtection="1">
      <alignment vertical="center" wrapText="1"/>
      <protection locked="0"/>
    </xf>
    <xf numFmtId="0" fontId="0" fillId="10" borderId="7" xfId="0" applyFill="1" applyBorder="1" applyAlignment="1" applyProtection="1">
      <alignment vertical="center" wrapText="1"/>
      <protection locked="0"/>
    </xf>
    <xf numFmtId="167" fontId="0" fillId="10" borderId="7" xfId="0" applyNumberFormat="1" applyFill="1" applyBorder="1" applyAlignment="1" applyProtection="1">
      <alignment vertical="center"/>
      <protection locked="0"/>
    </xf>
    <xf numFmtId="164" fontId="0" fillId="10" borderId="7" xfId="0" applyNumberFormat="1" applyFill="1" applyBorder="1" applyAlignment="1" applyProtection="1">
      <alignment horizontal="right" vertical="center" wrapText="1"/>
      <protection locked="0"/>
    </xf>
    <xf numFmtId="0" fontId="0" fillId="10" borderId="7" xfId="0" applyFill="1" applyBorder="1" applyAlignment="1" applyProtection="1">
      <alignment wrapText="1"/>
      <protection locked="0"/>
    </xf>
    <xf numFmtId="167" fontId="11" fillId="9" borderId="17" xfId="0" applyNumberFormat="1" applyFont="1" applyFill="1" applyBorder="1" applyAlignment="1" applyProtection="1">
      <alignment vertical="center"/>
      <protection locked="0"/>
    </xf>
    <xf numFmtId="0" fontId="0" fillId="9" borderId="18" xfId="0" applyFill="1" applyBorder="1" applyAlignment="1" applyProtection="1">
      <alignment vertical="center" wrapText="1"/>
      <protection locked="0"/>
    </xf>
    <xf numFmtId="0" fontId="11" fillId="9" borderId="18" xfId="0" applyFont="1" applyFill="1" applyBorder="1" applyAlignment="1" applyProtection="1">
      <alignment horizontal="left" vertical="center" wrapText="1"/>
      <protection locked="0"/>
    </xf>
    <xf numFmtId="164" fontId="11" fillId="9" borderId="18" xfId="0" applyNumberFormat="1" applyFont="1" applyFill="1" applyBorder="1" applyAlignment="1" applyProtection="1">
      <alignment horizontal="right" vertical="center" wrapText="1"/>
      <protection locked="0"/>
    </xf>
    <xf numFmtId="0" fontId="0" fillId="9" borderId="19" xfId="0" applyFill="1" applyBorder="1" applyAlignment="1" applyProtection="1">
      <alignment vertical="center" wrapText="1"/>
      <protection locked="0"/>
    </xf>
    <xf numFmtId="0" fontId="32" fillId="10" borderId="7" xfId="0" applyFont="1" applyFill="1" applyBorder="1" applyAlignment="1" applyProtection="1">
      <alignment horizontal="left" vertical="center" wrapText="1"/>
      <protection locked="0"/>
    </xf>
    <xf numFmtId="167" fontId="0" fillId="10" borderId="7" xfId="0" applyNumberFormat="1" applyFill="1" applyBorder="1" applyAlignment="1" applyProtection="1">
      <alignment horizontal="right" vertical="center"/>
      <protection locked="0"/>
    </xf>
    <xf numFmtId="167" fontId="11" fillId="10" borderId="7" xfId="0" applyNumberFormat="1" applyFont="1" applyFill="1" applyBorder="1" applyAlignment="1" applyProtection="1">
      <alignment horizontal="right" vertical="center"/>
      <protection locked="0"/>
    </xf>
    <xf numFmtId="167" fontId="11" fillId="10" borderId="7" xfId="0" applyNumberFormat="1" applyFont="1" applyFill="1" applyBorder="1" applyAlignment="1" applyProtection="1">
      <alignment horizontal="right"/>
      <protection locked="0"/>
    </xf>
    <xf numFmtId="167" fontId="11" fillId="10" borderId="7" xfId="0" applyNumberFormat="1" applyFont="1" applyFill="1" applyBorder="1" applyAlignment="1" applyProtection="1">
      <alignment vertical="center" wrapText="1"/>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0" fontId="27" fillId="3" borderId="0" xfId="0" applyFont="1" applyFill="1" applyAlignment="1">
      <alignment horizontal="center" vertical="center" wrapText="1"/>
    </xf>
    <xf numFmtId="167" fontId="9" fillId="0" borderId="2" xfId="0" applyNumberFormat="1" applyFont="1" applyBorder="1" applyAlignment="1">
      <alignment horizontal="left" vertical="center" wrapText="1" readingOrder="1"/>
    </xf>
    <xf numFmtId="0" fontId="18" fillId="2" borderId="0" xfId="0" applyFont="1" applyFill="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wrapText="1" readingOrder="1"/>
    </xf>
    <xf numFmtId="0" fontId="9" fillId="0" borderId="0" xfId="0" applyFont="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17" sqref="E1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53" t="s">
        <v>0</v>
      </c>
      <c r="B1" s="153"/>
      <c r="C1" s="153"/>
      <c r="D1" s="153"/>
      <c r="E1" s="153"/>
      <c r="F1" s="153"/>
      <c r="G1" s="17"/>
      <c r="H1" s="17"/>
      <c r="I1" s="17"/>
      <c r="J1" s="17"/>
      <c r="K1" s="17"/>
    </row>
    <row r="2" spans="1:11" ht="21" customHeight="1" x14ac:dyDescent="0.2">
      <c r="A2" s="3" t="s">
        <v>1</v>
      </c>
      <c r="B2" s="154" t="s">
        <v>2</v>
      </c>
      <c r="C2" s="154"/>
      <c r="D2" s="154"/>
      <c r="E2" s="154"/>
      <c r="F2" s="154"/>
      <c r="G2" s="17"/>
      <c r="H2" s="17"/>
      <c r="I2" s="17"/>
      <c r="J2" s="17"/>
      <c r="K2" s="17"/>
    </row>
    <row r="3" spans="1:11" ht="15.75" x14ac:dyDescent="0.2">
      <c r="A3" s="3" t="s">
        <v>3</v>
      </c>
      <c r="B3" s="154" t="s">
        <v>4</v>
      </c>
      <c r="C3" s="154"/>
      <c r="D3" s="154"/>
      <c r="E3" s="154"/>
      <c r="F3" s="154"/>
      <c r="G3" s="17"/>
      <c r="H3" s="17"/>
      <c r="I3" s="17"/>
      <c r="J3" s="17"/>
      <c r="K3" s="17"/>
    </row>
    <row r="4" spans="1:11" ht="21" customHeight="1" x14ac:dyDescent="0.2">
      <c r="A4" s="3" t="s">
        <v>5</v>
      </c>
      <c r="B4" s="155">
        <v>45108</v>
      </c>
      <c r="C4" s="155"/>
      <c r="D4" s="155"/>
      <c r="E4" s="155"/>
      <c r="F4" s="155"/>
      <c r="G4" s="17"/>
      <c r="H4" s="17"/>
      <c r="I4" s="17"/>
      <c r="J4" s="17"/>
      <c r="K4" s="17"/>
    </row>
    <row r="5" spans="1:11" ht="21" customHeight="1" x14ac:dyDescent="0.2">
      <c r="A5" s="3" t="s">
        <v>6</v>
      </c>
      <c r="B5" s="155">
        <v>45473</v>
      </c>
      <c r="C5" s="155"/>
      <c r="D5" s="155"/>
      <c r="E5" s="155"/>
      <c r="F5" s="155"/>
      <c r="G5" s="17"/>
      <c r="H5" s="17"/>
      <c r="I5" s="17"/>
      <c r="J5" s="17"/>
      <c r="K5" s="17"/>
    </row>
    <row r="6" spans="1:11" ht="21" customHeight="1" x14ac:dyDescent="0.2">
      <c r="A6" s="3" t="s">
        <v>7</v>
      </c>
      <c r="B6" s="152" t="s">
        <v>8</v>
      </c>
      <c r="C6" s="152"/>
      <c r="D6" s="152"/>
      <c r="E6" s="152"/>
      <c r="F6" s="152"/>
      <c r="G6" s="23"/>
      <c r="H6" s="17"/>
      <c r="I6" s="17"/>
      <c r="J6" s="17"/>
      <c r="K6" s="17"/>
    </row>
    <row r="7" spans="1:11" ht="31.5" x14ac:dyDescent="0.2">
      <c r="A7" s="3" t="s">
        <v>9</v>
      </c>
      <c r="B7" s="151" t="s">
        <v>10</v>
      </c>
      <c r="C7" s="151"/>
      <c r="D7" s="151"/>
      <c r="E7" s="151"/>
      <c r="F7" s="151"/>
      <c r="G7" s="23"/>
      <c r="H7" s="17"/>
      <c r="I7" s="17"/>
      <c r="J7" s="17"/>
      <c r="K7" s="17"/>
    </row>
    <row r="8" spans="1:11" ht="25.5" customHeight="1" x14ac:dyDescent="0.2">
      <c r="A8" s="3" t="s">
        <v>11</v>
      </c>
      <c r="B8" s="151" t="s">
        <v>12</v>
      </c>
      <c r="C8" s="151"/>
      <c r="D8" s="151"/>
      <c r="E8" s="151"/>
      <c r="F8" s="151"/>
      <c r="G8" s="23"/>
      <c r="H8" s="17"/>
      <c r="I8" s="17"/>
      <c r="J8" s="17"/>
      <c r="K8" s="17"/>
    </row>
    <row r="9" spans="1:11" ht="66.75" customHeight="1" x14ac:dyDescent="0.2">
      <c r="A9" s="150" t="s">
        <v>13</v>
      </c>
      <c r="B9" s="150"/>
      <c r="C9" s="150"/>
      <c r="D9" s="150"/>
      <c r="E9" s="150"/>
      <c r="F9" s="150"/>
      <c r="G9" s="23"/>
      <c r="H9" s="17"/>
      <c r="I9" s="17"/>
      <c r="J9" s="17"/>
      <c r="K9" s="17"/>
    </row>
    <row r="10" spans="1:11" s="77" customFormat="1" ht="36" customHeight="1" x14ac:dyDescent="0.2">
      <c r="A10" s="71" t="s">
        <v>14</v>
      </c>
      <c r="B10" s="72" t="s">
        <v>15</v>
      </c>
      <c r="C10" s="72" t="s">
        <v>16</v>
      </c>
      <c r="D10" s="73"/>
      <c r="E10" s="74" t="s">
        <v>17</v>
      </c>
      <c r="F10" s="75" t="s">
        <v>18</v>
      </c>
      <c r="G10" s="76"/>
      <c r="H10" s="76"/>
      <c r="I10" s="76"/>
      <c r="J10" s="76"/>
      <c r="K10" s="76"/>
    </row>
    <row r="11" spans="1:11" ht="27.75" customHeight="1" x14ac:dyDescent="0.2">
      <c r="A11" s="8" t="s">
        <v>19</v>
      </c>
      <c r="B11" s="45">
        <f>B15+B16+B17</f>
        <v>17108.650000000001</v>
      </c>
      <c r="C11" s="51" t="s">
        <v>20</v>
      </c>
      <c r="D11" s="6"/>
      <c r="E11" s="8" t="s">
        <v>21</v>
      </c>
      <c r="F11" s="33">
        <f>'Gifts and benefits'!C83</f>
        <v>71</v>
      </c>
      <c r="G11" s="29"/>
      <c r="H11" s="29"/>
      <c r="I11" s="29"/>
      <c r="J11" s="29"/>
      <c r="K11" s="29"/>
    </row>
    <row r="12" spans="1:11" ht="27.75" customHeight="1" x14ac:dyDescent="0.2">
      <c r="A12" s="8" t="s">
        <v>22</v>
      </c>
      <c r="B12" s="45">
        <f>Hospitality!B25</f>
        <v>0</v>
      </c>
      <c r="C12" s="51" t="s">
        <v>20</v>
      </c>
      <c r="D12" s="6"/>
      <c r="E12" s="8" t="s">
        <v>23</v>
      </c>
      <c r="F12" s="33">
        <f>'Gifts and benefits'!C84</f>
        <v>19</v>
      </c>
      <c r="G12" s="29"/>
      <c r="H12" s="29"/>
      <c r="I12" s="29"/>
      <c r="J12" s="29"/>
      <c r="K12" s="29"/>
    </row>
    <row r="13" spans="1:11" ht="27.75" customHeight="1" x14ac:dyDescent="0.2">
      <c r="A13" s="8" t="s">
        <v>24</v>
      </c>
      <c r="B13" s="45">
        <f>'All other expenses'!B26</f>
        <v>3052.8399999999997</v>
      </c>
      <c r="C13" s="51" t="s">
        <v>20</v>
      </c>
      <c r="D13" s="6"/>
      <c r="E13" s="8" t="s">
        <v>25</v>
      </c>
      <c r="F13" s="33">
        <f>'Gifts and benefits'!C85</f>
        <v>52</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26</v>
      </c>
      <c r="B15" s="47">
        <f>Travel!B34</f>
        <v>7516.22</v>
      </c>
      <c r="C15" s="53" t="str">
        <f>C11</f>
        <v>GST exc</v>
      </c>
      <c r="D15" s="6"/>
      <c r="E15" s="6"/>
      <c r="F15" s="35"/>
      <c r="G15" s="17"/>
      <c r="H15" s="17"/>
      <c r="I15" s="17"/>
      <c r="J15" s="17"/>
      <c r="K15" s="17"/>
    </row>
    <row r="16" spans="1:11" ht="27.75" customHeight="1" x14ac:dyDescent="0.2">
      <c r="A16" s="9" t="s">
        <v>27</v>
      </c>
      <c r="B16" s="47">
        <f>Travel!B57</f>
        <v>9592.4300000000021</v>
      </c>
      <c r="C16" s="53" t="str">
        <f>C11</f>
        <v>GST exc</v>
      </c>
      <c r="D16" s="36"/>
      <c r="E16" s="6"/>
      <c r="F16" s="37"/>
      <c r="G16" s="17"/>
      <c r="H16" s="17"/>
      <c r="I16" s="17"/>
      <c r="J16" s="17"/>
      <c r="K16" s="17"/>
    </row>
    <row r="17" spans="1:11" ht="27.75" customHeight="1" x14ac:dyDescent="0.2">
      <c r="A17" s="9" t="s">
        <v>28</v>
      </c>
      <c r="B17" s="47">
        <f>Travel!B71</f>
        <v>0</v>
      </c>
      <c r="C17" s="53" t="str">
        <f>C11</f>
        <v>GST exc</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29</v>
      </c>
      <c r="B19" s="19"/>
      <c r="C19" s="17"/>
      <c r="D19" s="17"/>
      <c r="E19" s="17"/>
      <c r="F19" s="17"/>
      <c r="G19" s="17"/>
      <c r="H19" s="17"/>
      <c r="I19" s="17"/>
      <c r="J19" s="17"/>
      <c r="K19" s="17"/>
    </row>
    <row r="20" spans="1:11" x14ac:dyDescent="0.2">
      <c r="A20" s="20" t="s">
        <v>30</v>
      </c>
      <c r="D20" s="17"/>
      <c r="E20" s="17"/>
      <c r="F20" s="17"/>
      <c r="G20" s="17"/>
      <c r="H20" s="17"/>
      <c r="I20" s="17"/>
      <c r="J20" s="17"/>
      <c r="K20" s="17"/>
    </row>
    <row r="21" spans="1:11" ht="12.6" customHeight="1" x14ac:dyDescent="0.2">
      <c r="A21" s="20" t="s">
        <v>31</v>
      </c>
      <c r="D21" s="17"/>
      <c r="E21" s="17"/>
      <c r="F21" s="17"/>
      <c r="G21" s="17"/>
      <c r="H21" s="17"/>
      <c r="I21" s="17"/>
      <c r="J21" s="17"/>
      <c r="K21" s="17"/>
    </row>
    <row r="22" spans="1:11" ht="12.6" customHeight="1" x14ac:dyDescent="0.2">
      <c r="A22" s="20" t="s">
        <v>32</v>
      </c>
      <c r="D22" s="17"/>
      <c r="E22" s="17"/>
      <c r="F22" s="17"/>
      <c r="G22" s="17"/>
      <c r="H22" s="17"/>
      <c r="I22" s="17"/>
      <c r="J22" s="17"/>
      <c r="K22" s="17"/>
    </row>
    <row r="23" spans="1:11" ht="12.6" customHeight="1" x14ac:dyDescent="0.2">
      <c r="A23" s="20" t="s">
        <v>33</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34</v>
      </c>
      <c r="B25" s="13"/>
      <c r="C25" s="13"/>
      <c r="D25" s="13"/>
      <c r="E25" s="13"/>
      <c r="F25" s="13"/>
      <c r="G25" s="17"/>
      <c r="H25" s="17"/>
      <c r="I25" s="17"/>
      <c r="J25" s="17"/>
      <c r="K25" s="17"/>
    </row>
    <row r="26" spans="1:11" ht="12.75" hidden="1" customHeight="1" x14ac:dyDescent="0.2">
      <c r="A26" s="11" t="s">
        <v>35</v>
      </c>
      <c r="B26" s="4"/>
      <c r="C26" s="4"/>
      <c r="D26" s="11"/>
      <c r="E26" s="11"/>
      <c r="F26" s="11"/>
      <c r="G26" s="17"/>
      <c r="H26" s="17"/>
      <c r="I26" s="17"/>
      <c r="J26" s="17"/>
      <c r="K26" s="17"/>
    </row>
    <row r="27" spans="1:11" hidden="1" x14ac:dyDescent="0.2">
      <c r="A27" s="10" t="s">
        <v>36</v>
      </c>
      <c r="B27" s="10"/>
      <c r="C27" s="10"/>
      <c r="D27" s="10"/>
      <c r="E27" s="10"/>
      <c r="F27" s="10"/>
      <c r="G27" s="17"/>
      <c r="H27" s="17"/>
      <c r="I27" s="17"/>
      <c r="J27" s="17"/>
      <c r="K27" s="17"/>
    </row>
    <row r="28" spans="1:11" hidden="1" x14ac:dyDescent="0.2">
      <c r="A28" s="10" t="s">
        <v>37</v>
      </c>
      <c r="B28" s="10"/>
      <c r="C28" s="10"/>
      <c r="D28" s="10"/>
      <c r="E28" s="10"/>
      <c r="F28" s="10"/>
      <c r="G28" s="17"/>
      <c r="H28" s="17"/>
      <c r="I28" s="17"/>
      <c r="J28" s="17"/>
      <c r="K28" s="17"/>
    </row>
    <row r="29" spans="1:11" hidden="1" x14ac:dyDescent="0.2">
      <c r="A29" s="11" t="s">
        <v>38</v>
      </c>
      <c r="B29" s="11"/>
      <c r="C29" s="11"/>
      <c r="D29" s="11"/>
      <c r="E29" s="11"/>
      <c r="F29" s="11"/>
      <c r="G29" s="17"/>
      <c r="H29" s="17"/>
      <c r="I29" s="17"/>
      <c r="J29" s="17"/>
      <c r="K29" s="17"/>
    </row>
    <row r="30" spans="1:11" hidden="1" x14ac:dyDescent="0.2">
      <c r="A30" s="11" t="s">
        <v>8</v>
      </c>
      <c r="B30" s="11"/>
      <c r="C30" s="11"/>
      <c r="D30" s="11"/>
      <c r="E30" s="11"/>
      <c r="F30" s="11"/>
      <c r="G30" s="17"/>
      <c r="H30" s="17"/>
      <c r="I30" s="17"/>
      <c r="J30" s="17"/>
      <c r="K30" s="17"/>
    </row>
    <row r="31" spans="1:11" hidden="1" x14ac:dyDescent="0.2">
      <c r="A31" s="10" t="s">
        <v>39</v>
      </c>
      <c r="B31" s="10"/>
      <c r="C31" s="10"/>
      <c r="D31" s="10"/>
      <c r="E31" s="10"/>
      <c r="F31" s="10"/>
      <c r="G31" s="17"/>
      <c r="H31" s="17"/>
      <c r="I31" s="17"/>
      <c r="J31" s="17"/>
      <c r="K31" s="17"/>
    </row>
    <row r="32" spans="1:11" hidden="1" x14ac:dyDescent="0.2">
      <c r="A32" s="10" t="s">
        <v>40</v>
      </c>
      <c r="B32" s="10"/>
      <c r="C32" s="10"/>
      <c r="D32" s="10"/>
      <c r="E32" s="10"/>
      <c r="F32" s="10"/>
      <c r="G32" s="17"/>
      <c r="H32" s="17"/>
      <c r="I32" s="17"/>
      <c r="J32" s="17"/>
      <c r="K32" s="17"/>
    </row>
    <row r="33" spans="1:11" hidden="1" x14ac:dyDescent="0.2">
      <c r="A33" s="10" t="s">
        <v>41</v>
      </c>
      <c r="B33" s="10"/>
      <c r="C33" s="10"/>
      <c r="D33" s="10"/>
      <c r="E33" s="10"/>
      <c r="F33" s="10"/>
      <c r="G33" s="17"/>
      <c r="H33" s="17"/>
      <c r="I33" s="17"/>
      <c r="J33" s="17"/>
      <c r="K33" s="17"/>
    </row>
    <row r="34" spans="1:11" hidden="1" x14ac:dyDescent="0.2">
      <c r="A34" s="11" t="s">
        <v>42</v>
      </c>
      <c r="B34" s="11"/>
      <c r="C34" s="11"/>
      <c r="D34" s="11"/>
      <c r="E34" s="11"/>
      <c r="F34" s="11"/>
      <c r="G34" s="17"/>
      <c r="H34" s="17"/>
      <c r="I34" s="17"/>
      <c r="J34" s="17"/>
      <c r="K34" s="17"/>
    </row>
    <row r="35" spans="1:11" hidden="1" x14ac:dyDescent="0.2">
      <c r="A35" s="11" t="s">
        <v>43</v>
      </c>
      <c r="B35" s="11"/>
      <c r="C35" s="11"/>
      <c r="D35" s="11"/>
      <c r="E35" s="11"/>
      <c r="F35" s="11"/>
      <c r="G35" s="17"/>
      <c r="H35" s="17"/>
      <c r="I35" s="17"/>
      <c r="J35" s="17"/>
      <c r="K35" s="17"/>
    </row>
    <row r="36" spans="1:11" hidden="1" x14ac:dyDescent="0.2">
      <c r="A36" s="10" t="s">
        <v>44</v>
      </c>
      <c r="B36" s="49"/>
      <c r="C36" s="49"/>
      <c r="D36" s="49"/>
      <c r="E36" s="49"/>
      <c r="F36" s="49"/>
      <c r="G36" s="17"/>
      <c r="H36" s="17"/>
      <c r="I36" s="17"/>
      <c r="J36" s="17"/>
      <c r="K36" s="17"/>
    </row>
    <row r="37" spans="1:11" hidden="1" x14ac:dyDescent="0.2">
      <c r="A37" s="10" t="s">
        <v>10</v>
      </c>
      <c r="B37" s="49"/>
      <c r="C37" s="49"/>
      <c r="D37" s="49"/>
      <c r="E37" s="49"/>
      <c r="F37" s="49"/>
      <c r="G37" s="17"/>
      <c r="H37" s="17"/>
      <c r="I37" s="17"/>
      <c r="J37" s="17"/>
      <c r="K37" s="17"/>
    </row>
    <row r="38" spans="1:11" hidden="1" x14ac:dyDescent="0.2">
      <c r="A38" s="10" t="s">
        <v>45</v>
      </c>
      <c r="B38" s="49"/>
      <c r="C38" s="49"/>
      <c r="D38" s="49"/>
      <c r="E38" s="49"/>
      <c r="F38" s="49"/>
      <c r="G38" s="17"/>
      <c r="H38" s="17"/>
      <c r="I38" s="17"/>
      <c r="J38" s="17"/>
      <c r="K38" s="17"/>
    </row>
    <row r="39" spans="1:11" hidden="1" x14ac:dyDescent="0.2">
      <c r="A39" s="11" t="s">
        <v>46</v>
      </c>
      <c r="B39" s="4"/>
      <c r="C39" s="4"/>
      <c r="D39" s="4"/>
      <c r="E39" s="4"/>
      <c r="F39" s="4"/>
      <c r="G39" s="17"/>
      <c r="H39" s="17"/>
      <c r="I39" s="17"/>
      <c r="J39" s="17"/>
      <c r="K39" s="17"/>
    </row>
    <row r="40" spans="1:11" hidden="1" x14ac:dyDescent="0.2">
      <c r="A40" s="4" t="s">
        <v>47</v>
      </c>
      <c r="B40" s="4"/>
      <c r="C40" s="4"/>
      <c r="D40" s="4"/>
      <c r="E40" s="4"/>
      <c r="F40" s="4"/>
      <c r="G40" s="17"/>
      <c r="H40" s="17"/>
      <c r="I40" s="17"/>
      <c r="J40" s="17"/>
      <c r="K40" s="17"/>
    </row>
    <row r="41" spans="1:11" hidden="1" x14ac:dyDescent="0.2">
      <c r="A41" s="4" t="s">
        <v>48</v>
      </c>
      <c r="B41" s="4"/>
      <c r="C41" s="4"/>
      <c r="D41" s="4"/>
      <c r="E41" s="4"/>
      <c r="F41" s="4"/>
      <c r="G41" s="17"/>
      <c r="H41" s="17"/>
      <c r="I41" s="17"/>
      <c r="J41" s="17"/>
      <c r="K41" s="17"/>
    </row>
    <row r="42" spans="1:11" hidden="1" x14ac:dyDescent="0.2">
      <c r="A42" s="4" t="s">
        <v>49</v>
      </c>
      <c r="B42" s="4"/>
      <c r="C42" s="4"/>
      <c r="D42" s="4"/>
      <c r="E42" s="4"/>
      <c r="F42" s="4"/>
      <c r="G42" s="17"/>
      <c r="H42" s="17"/>
      <c r="I42" s="17"/>
      <c r="J42" s="17"/>
      <c r="K42" s="17"/>
    </row>
    <row r="43" spans="1:11" hidden="1" x14ac:dyDescent="0.2">
      <c r="A43" s="4" t="s">
        <v>50</v>
      </c>
      <c r="B43" s="4"/>
      <c r="C43" s="4"/>
      <c r="D43" s="4"/>
      <c r="E43" s="4"/>
      <c r="F43" s="4"/>
      <c r="G43" s="17"/>
      <c r="H43" s="17"/>
      <c r="I43" s="17"/>
      <c r="J43" s="17"/>
      <c r="K43" s="17"/>
    </row>
    <row r="44" spans="1:11" hidden="1" x14ac:dyDescent="0.2">
      <c r="A44" s="4" t="s">
        <v>51</v>
      </c>
      <c r="B44" s="4"/>
      <c r="C44" s="4"/>
      <c r="D44" s="4"/>
      <c r="E44" s="4"/>
      <c r="F44" s="4"/>
      <c r="G44" s="17"/>
      <c r="H44" s="17"/>
      <c r="I44" s="17"/>
      <c r="J44" s="17"/>
      <c r="K44" s="17"/>
    </row>
    <row r="45" spans="1:11" hidden="1" x14ac:dyDescent="0.2">
      <c r="A45" s="50" t="s">
        <v>52</v>
      </c>
      <c r="B45" s="49"/>
      <c r="C45" s="49"/>
      <c r="D45" s="49"/>
      <c r="E45" s="49"/>
      <c r="F45" s="49"/>
      <c r="G45" s="17"/>
      <c r="H45" s="17"/>
      <c r="I45" s="17"/>
      <c r="J45" s="17"/>
      <c r="K45" s="17"/>
    </row>
    <row r="46" spans="1:11" hidden="1" x14ac:dyDescent="0.2">
      <c r="A46" s="49" t="s">
        <v>53</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54</v>
      </c>
      <c r="B48" s="49"/>
      <c r="C48" s="49"/>
      <c r="D48" s="49"/>
      <c r="E48" s="49"/>
      <c r="F48" s="49"/>
      <c r="G48" s="17"/>
      <c r="H48" s="17"/>
      <c r="I48" s="17"/>
      <c r="J48" s="17"/>
      <c r="K48" s="17"/>
    </row>
    <row r="49" spans="1:11" ht="25.5" hidden="1" x14ac:dyDescent="0.2">
      <c r="A49" s="65" t="s">
        <v>55</v>
      </c>
      <c r="B49" s="49"/>
      <c r="C49" s="49"/>
      <c r="D49" s="49"/>
      <c r="E49" s="49"/>
      <c r="F49" s="49"/>
      <c r="G49" s="17"/>
      <c r="H49" s="17"/>
      <c r="I49" s="17"/>
      <c r="J49" s="17"/>
      <c r="K49" s="17"/>
    </row>
    <row r="50" spans="1:11" ht="25.5" hidden="1" x14ac:dyDescent="0.2">
      <c r="A50" s="66" t="s">
        <v>56</v>
      </c>
      <c r="B50" s="4"/>
      <c r="C50" s="4"/>
      <c r="D50" s="4"/>
      <c r="E50" s="4"/>
      <c r="F50" s="4"/>
      <c r="G50" s="17"/>
      <c r="H50" s="17"/>
      <c r="I50" s="17"/>
      <c r="J50" s="17"/>
      <c r="K50" s="17"/>
    </row>
    <row r="51" spans="1:11" ht="25.5" hidden="1" x14ac:dyDescent="0.2">
      <c r="A51" s="66" t="s">
        <v>57</v>
      </c>
      <c r="B51" s="4"/>
      <c r="C51" s="4"/>
      <c r="D51" s="4"/>
      <c r="E51" s="4"/>
      <c r="F51" s="4"/>
      <c r="G51" s="17"/>
      <c r="H51" s="17"/>
      <c r="I51" s="17"/>
      <c r="J51" s="17"/>
      <c r="K51" s="17"/>
    </row>
    <row r="52" spans="1:11" ht="38.25" hidden="1" x14ac:dyDescent="0.2">
      <c r="A52" s="66" t="s">
        <v>58</v>
      </c>
      <c r="B52" s="58"/>
      <c r="C52" s="58"/>
      <c r="D52" s="58"/>
      <c r="E52" s="11"/>
      <c r="F52" s="11"/>
      <c r="G52" s="17"/>
      <c r="H52" s="17"/>
      <c r="I52" s="17"/>
      <c r="J52" s="17"/>
      <c r="K52" s="17"/>
    </row>
    <row r="53" spans="1:11" hidden="1" x14ac:dyDescent="0.2">
      <c r="A53" s="63" t="s">
        <v>59</v>
      </c>
      <c r="B53" s="57"/>
      <c r="C53" s="57"/>
      <c r="D53" s="57"/>
      <c r="E53" s="10"/>
      <c r="F53" s="10" t="b">
        <v>1</v>
      </c>
      <c r="G53" s="17"/>
      <c r="H53" s="17"/>
      <c r="I53" s="17"/>
      <c r="J53" s="17"/>
      <c r="K53" s="17"/>
    </row>
    <row r="54" spans="1:11" hidden="1" x14ac:dyDescent="0.2">
      <c r="A54" s="64" t="s">
        <v>60</v>
      </c>
      <c r="B54" s="63"/>
      <c r="C54" s="63"/>
      <c r="D54" s="63"/>
      <c r="E54" s="10"/>
      <c r="F54" s="10" t="b">
        <v>0</v>
      </c>
      <c r="G54" s="17"/>
      <c r="H54" s="17"/>
      <c r="I54" s="17"/>
      <c r="J54" s="17"/>
      <c r="K54" s="17"/>
    </row>
    <row r="55" spans="1:11" hidden="1" x14ac:dyDescent="0.2">
      <c r="A55" s="67"/>
      <c r="B55" s="59">
        <f>COUNT(Travel!B12:B33)</f>
        <v>12</v>
      </c>
      <c r="C55" s="59"/>
      <c r="D55" s="59">
        <f>COUNTIF(Travel!D12:D33,"*")</f>
        <v>12</v>
      </c>
      <c r="E55" s="60"/>
      <c r="F55" s="60" t="b">
        <f>MIN(B55,D55)=MAX(B55,D55)</f>
        <v>1</v>
      </c>
      <c r="G55" s="17"/>
      <c r="H55" s="17"/>
      <c r="I55" s="17"/>
      <c r="J55" s="17"/>
      <c r="K55" s="17"/>
    </row>
    <row r="56" spans="1:11" hidden="1" x14ac:dyDescent="0.2">
      <c r="A56" s="67" t="s">
        <v>61</v>
      </c>
      <c r="B56" s="59">
        <f>COUNT(Travel!B38:B56)</f>
        <v>17</v>
      </c>
      <c r="C56" s="59"/>
      <c r="D56" s="59">
        <f>COUNTIF(Travel!D38:D56,"*")</f>
        <v>17</v>
      </c>
      <c r="E56" s="60"/>
      <c r="F56" s="60" t="b">
        <f>MIN(B56,D56)=MAX(B56,D56)</f>
        <v>1</v>
      </c>
    </row>
    <row r="57" spans="1:11" hidden="1" x14ac:dyDescent="0.2">
      <c r="A57" s="68"/>
      <c r="B57" s="59">
        <f>COUNT(Travel!B61:B70)</f>
        <v>0</v>
      </c>
      <c r="C57" s="59"/>
      <c r="D57" s="59">
        <f>COUNTIF(Travel!D61:D70,"*")</f>
        <v>0</v>
      </c>
      <c r="E57" s="60"/>
      <c r="F57" s="60" t="b">
        <f>MIN(B57,D57)=MAX(B57,D57)</f>
        <v>1</v>
      </c>
    </row>
    <row r="58" spans="1:11" hidden="1" x14ac:dyDescent="0.2">
      <c r="A58" s="69" t="s">
        <v>62</v>
      </c>
      <c r="B58" s="61">
        <f>COUNT(Hospitality!B11:B24)</f>
        <v>0</v>
      </c>
      <c r="C58" s="61"/>
      <c r="D58" s="61">
        <f>COUNTIF(Hospitality!D11:D24,"*")</f>
        <v>0</v>
      </c>
      <c r="E58" s="62"/>
      <c r="F58" s="62" t="b">
        <f>MIN(B58,D58)=MAX(B58,D58)</f>
        <v>1</v>
      </c>
    </row>
    <row r="59" spans="1:11" hidden="1" x14ac:dyDescent="0.2">
      <c r="A59" s="70" t="s">
        <v>63</v>
      </c>
      <c r="B59" s="60">
        <f>COUNT('All other expenses'!B11:B25)</f>
        <v>4</v>
      </c>
      <c r="C59" s="60"/>
      <c r="D59" s="60">
        <f>COUNTIF('All other expenses'!D11:D25,"*")</f>
        <v>4</v>
      </c>
      <c r="E59" s="60"/>
      <c r="F59" s="60" t="b">
        <f>MIN(B59,D59)=MAX(B59,D59)</f>
        <v>1</v>
      </c>
    </row>
    <row r="60" spans="1:11" hidden="1" x14ac:dyDescent="0.2">
      <c r="A60" s="69" t="s">
        <v>64</v>
      </c>
      <c r="B60" s="61">
        <f>COUNTIF('Gifts and benefits'!B11:B82,"*")</f>
        <v>71</v>
      </c>
      <c r="C60" s="61">
        <f>COUNTIF('Gifts and benefits'!C11:C82,"*")</f>
        <v>71</v>
      </c>
      <c r="D60" s="61"/>
      <c r="E60" s="61">
        <f>COUNTA('Gifts and benefits'!E11:E82)</f>
        <v>71</v>
      </c>
      <c r="F60" s="62"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0"/>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8" t="s">
        <v>65</v>
      </c>
      <c r="B1" s="158"/>
      <c r="C1" s="158"/>
      <c r="D1" s="158"/>
      <c r="E1" s="158"/>
    </row>
    <row r="2" spans="1:6" ht="21" customHeight="1" x14ac:dyDescent="0.2">
      <c r="A2" s="3" t="s">
        <v>66</v>
      </c>
      <c r="B2" s="157" t="str">
        <f>'Summary and sign-off'!B2:F2</f>
        <v>Department of Internal Affairs</v>
      </c>
      <c r="C2" s="157"/>
      <c r="D2" s="157"/>
      <c r="E2" s="157"/>
    </row>
    <row r="3" spans="1:6" ht="31.5" x14ac:dyDescent="0.2">
      <c r="A3" s="3" t="s">
        <v>67</v>
      </c>
      <c r="B3" s="157" t="str">
        <f>'Summary and sign-off'!B3:F3</f>
        <v>Paul James</v>
      </c>
      <c r="C3" s="157"/>
      <c r="D3" s="157"/>
      <c r="E3" s="157"/>
    </row>
    <row r="4" spans="1:6" ht="21" customHeight="1" x14ac:dyDescent="0.2">
      <c r="A4" s="3" t="s">
        <v>68</v>
      </c>
      <c r="B4" s="157">
        <f>'Summary and sign-off'!B4:F4</f>
        <v>45108</v>
      </c>
      <c r="C4" s="157"/>
      <c r="D4" s="157"/>
      <c r="E4" s="157"/>
    </row>
    <row r="5" spans="1:6" ht="21" customHeight="1" x14ac:dyDescent="0.2">
      <c r="A5" s="3" t="s">
        <v>69</v>
      </c>
      <c r="B5" s="157">
        <f>'Summary and sign-off'!B5:F5</f>
        <v>45473</v>
      </c>
      <c r="C5" s="157"/>
      <c r="D5" s="157"/>
      <c r="E5" s="157"/>
    </row>
    <row r="6" spans="1:6" ht="21" customHeight="1" x14ac:dyDescent="0.2">
      <c r="A6" s="3" t="s">
        <v>70</v>
      </c>
      <c r="B6" s="151" t="s">
        <v>37</v>
      </c>
      <c r="C6" s="151"/>
      <c r="D6" s="151"/>
      <c r="E6" s="151"/>
      <c r="F6" s="23"/>
    </row>
    <row r="7" spans="1:6" ht="21" customHeight="1" x14ac:dyDescent="0.2">
      <c r="A7" s="3" t="s">
        <v>7</v>
      </c>
      <c r="B7" s="151" t="s">
        <v>8</v>
      </c>
      <c r="C7" s="151"/>
      <c r="D7" s="151"/>
      <c r="E7" s="151"/>
      <c r="F7" s="23"/>
    </row>
    <row r="8" spans="1:6" ht="35.25" customHeight="1" x14ac:dyDescent="0.2">
      <c r="A8" s="161" t="s">
        <v>71</v>
      </c>
      <c r="B8" s="161"/>
      <c r="C8" s="162"/>
      <c r="D8" s="162"/>
      <c r="E8" s="162"/>
    </row>
    <row r="9" spans="1:6" ht="35.25" customHeight="1" x14ac:dyDescent="0.2">
      <c r="A9" s="159" t="s">
        <v>72</v>
      </c>
      <c r="B9" s="160"/>
      <c r="C9" s="160"/>
      <c r="D9" s="160"/>
      <c r="E9" s="160"/>
    </row>
    <row r="10" spans="1:6" ht="27" customHeight="1" x14ac:dyDescent="0.2">
      <c r="A10" s="24" t="s">
        <v>73</v>
      </c>
      <c r="B10" s="24" t="s">
        <v>15</v>
      </c>
      <c r="C10" s="24" t="s">
        <v>74</v>
      </c>
      <c r="D10" s="24" t="s">
        <v>75</v>
      </c>
      <c r="E10" s="24" t="s">
        <v>76</v>
      </c>
      <c r="F10" s="20"/>
    </row>
    <row r="11" spans="1:6" s="2" customFormat="1" hidden="1" x14ac:dyDescent="0.2">
      <c r="A11" s="82"/>
      <c r="B11" s="79"/>
      <c r="C11" s="83"/>
      <c r="D11" s="83"/>
      <c r="E11" s="84"/>
    </row>
    <row r="12" spans="1:6" s="2" customFormat="1" x14ac:dyDescent="0.2">
      <c r="A12" s="98"/>
      <c r="B12" s="99"/>
      <c r="C12" s="98"/>
      <c r="D12" s="98"/>
      <c r="E12" s="98"/>
    </row>
    <row r="13" spans="1:6" s="2" customFormat="1" x14ac:dyDescent="0.2">
      <c r="A13" s="98">
        <v>45372</v>
      </c>
      <c r="B13" s="99">
        <v>306.60000000000002</v>
      </c>
      <c r="C13" s="103" t="s">
        <v>77</v>
      </c>
      <c r="D13" s="103" t="s">
        <v>78</v>
      </c>
      <c r="E13" s="104" t="s">
        <v>79</v>
      </c>
    </row>
    <row r="14" spans="1:6" s="2" customFormat="1" x14ac:dyDescent="0.2">
      <c r="A14" s="98">
        <v>45392</v>
      </c>
      <c r="B14" s="99">
        <v>875</v>
      </c>
      <c r="C14" s="103" t="s">
        <v>80</v>
      </c>
      <c r="D14" s="103" t="s">
        <v>81</v>
      </c>
      <c r="E14" s="104"/>
    </row>
    <row r="15" spans="1:6" s="2" customFormat="1" x14ac:dyDescent="0.2">
      <c r="A15" s="98">
        <v>45473</v>
      </c>
      <c r="B15" s="99">
        <v>915.51</v>
      </c>
      <c r="C15" s="103" t="s">
        <v>82</v>
      </c>
      <c r="D15" s="103" t="s">
        <v>83</v>
      </c>
      <c r="E15" s="104"/>
    </row>
    <row r="16" spans="1:6" s="2" customFormat="1" x14ac:dyDescent="0.2">
      <c r="A16" s="98">
        <v>45473</v>
      </c>
      <c r="B16" s="99">
        <v>955.73</v>
      </c>
      <c r="C16" s="103" t="s">
        <v>84</v>
      </c>
      <c r="D16" s="103" t="s">
        <v>85</v>
      </c>
      <c r="E16" s="104"/>
    </row>
    <row r="17" spans="1:6" s="2" customFormat="1" x14ac:dyDescent="0.2">
      <c r="A17" s="98"/>
      <c r="B17" s="99"/>
      <c r="C17" s="103"/>
      <c r="D17" s="103"/>
      <c r="E17" s="104"/>
    </row>
    <row r="18" spans="1:6" s="2" customFormat="1" x14ac:dyDescent="0.2">
      <c r="A18" s="98"/>
      <c r="B18" s="99"/>
      <c r="C18" s="103"/>
      <c r="D18" s="103"/>
      <c r="E18" s="104"/>
    </row>
    <row r="19" spans="1:6" s="2" customFormat="1" x14ac:dyDescent="0.2">
      <c r="A19" s="98"/>
      <c r="B19" s="99"/>
      <c r="C19" s="103"/>
      <c r="D19" s="103"/>
      <c r="E19" s="104"/>
    </row>
    <row r="20" spans="1:6" s="2" customFormat="1" x14ac:dyDescent="0.2">
      <c r="A20" s="98"/>
      <c r="B20" s="99"/>
      <c r="C20" s="103"/>
      <c r="D20" s="103"/>
      <c r="E20" s="104"/>
    </row>
    <row r="21" spans="1:6" s="2" customFormat="1" x14ac:dyDescent="0.2">
      <c r="A21" s="98"/>
      <c r="B21" s="99"/>
      <c r="C21" s="103"/>
      <c r="D21" s="103"/>
      <c r="E21" s="104"/>
    </row>
    <row r="22" spans="1:6" s="2" customFormat="1" x14ac:dyDescent="0.2">
      <c r="A22" s="98"/>
      <c r="B22" s="99"/>
      <c r="C22" s="103"/>
      <c r="D22" s="103"/>
      <c r="E22" s="104"/>
    </row>
    <row r="23" spans="1:6" s="2" customFormat="1" x14ac:dyDescent="0.2">
      <c r="A23" s="102"/>
      <c r="B23" s="99"/>
      <c r="C23" s="103"/>
      <c r="D23" s="103"/>
      <c r="E23" s="104"/>
    </row>
    <row r="24" spans="1:6" s="2" customFormat="1" x14ac:dyDescent="0.2">
      <c r="A24" s="102"/>
      <c r="B24" s="99"/>
      <c r="C24" s="103"/>
      <c r="D24" s="103"/>
      <c r="E24" s="104"/>
    </row>
    <row r="25" spans="1:6" s="2" customFormat="1" hidden="1" x14ac:dyDescent="0.2">
      <c r="A25" s="82"/>
      <c r="B25" s="79"/>
      <c r="C25" s="83"/>
      <c r="D25" s="83"/>
      <c r="E25" s="84"/>
    </row>
    <row r="26" spans="1:6" ht="34.5" customHeight="1" x14ac:dyDescent="0.2">
      <c r="A26" s="39" t="s">
        <v>86</v>
      </c>
      <c r="B26" s="48">
        <f>SUM(B11:B25)</f>
        <v>3052.8399999999997</v>
      </c>
      <c r="C26" s="54" t="str">
        <f>IF(SUBTOTAL(3,B11:B25)=SUBTOTAL(103,B11:B25),'Summary and sign-off'!$A$48,'Summary and sign-off'!$A$49)</f>
        <v>Check - there are no hidden rows with data</v>
      </c>
      <c r="D26" s="156" t="str">
        <f>IF('Summary and sign-off'!F59='Summary and sign-off'!F54,'Summary and sign-off'!A51,'Summary and sign-off'!A50)</f>
        <v>Check - each entry provides sufficient information</v>
      </c>
      <c r="E26" s="156"/>
    </row>
    <row r="27" spans="1:6" ht="14.1" customHeight="1" x14ac:dyDescent="0.2">
      <c r="B27" s="17"/>
      <c r="C27" s="17"/>
      <c r="D27" s="17"/>
      <c r="E27" s="17"/>
    </row>
    <row r="28" spans="1:6" x14ac:dyDescent="0.2">
      <c r="A28" s="18" t="s">
        <v>87</v>
      </c>
      <c r="B28" s="17"/>
      <c r="C28" s="17"/>
      <c r="D28" s="17"/>
      <c r="E28" s="17"/>
    </row>
    <row r="29" spans="1:6" ht="12.6" customHeight="1" x14ac:dyDescent="0.2">
      <c r="A29" s="20" t="s">
        <v>88</v>
      </c>
      <c r="B29" s="17"/>
      <c r="C29" s="17"/>
      <c r="D29" s="17"/>
      <c r="E29" s="17"/>
    </row>
    <row r="30" spans="1:6" x14ac:dyDescent="0.2">
      <c r="A30" s="20" t="s">
        <v>35</v>
      </c>
      <c r="B30" s="19"/>
      <c r="C30" s="17"/>
      <c r="D30" s="17"/>
      <c r="E30" s="17"/>
      <c r="F30" s="17"/>
    </row>
    <row r="31" spans="1:6" x14ac:dyDescent="0.2">
      <c r="A31" s="20" t="s">
        <v>89</v>
      </c>
      <c r="C31" s="17"/>
      <c r="D31" s="17"/>
      <c r="E31" s="17"/>
      <c r="F31" s="17"/>
    </row>
    <row r="32" spans="1:6" ht="12.75" customHeight="1" x14ac:dyDescent="0.2">
      <c r="A32" s="20" t="s">
        <v>90</v>
      </c>
      <c r="B32" s="25"/>
      <c r="C32" s="22"/>
      <c r="D32" s="22"/>
      <c r="E32" s="22"/>
      <c r="F32" s="22"/>
    </row>
    <row r="33" spans="1:5" x14ac:dyDescent="0.2">
      <c r="B33" s="26"/>
      <c r="C33" s="17"/>
      <c r="D33" s="17"/>
      <c r="E33" s="17"/>
    </row>
    <row r="34" spans="1:5" hidden="1" x14ac:dyDescent="0.2">
      <c r="A34" s="17"/>
      <c r="B34" s="17"/>
      <c r="C34" s="17"/>
      <c r="D34" s="17"/>
    </row>
    <row r="35" spans="1:5" ht="12.75" hidden="1" customHeight="1" x14ac:dyDescent="0.2"/>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row r="40" spans="1:5" hidden="1" x14ac:dyDescent="0.2">
      <c r="A40" s="17"/>
      <c r="B40" s="17"/>
      <c r="C40" s="17"/>
      <c r="D40" s="17"/>
      <c r="E40" s="17"/>
    </row>
  </sheetData>
  <sheetProtection formatCells="0" insertRows="0" deleteRows="0"/>
  <mergeCells count="10">
    <mergeCell ref="D26:E2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A17 A18 A19 A20 A21 A22 A23 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1"/>
  <sheetViews>
    <sheetView zoomScaleNormal="100" workbookViewId="0">
      <selection activeCell="A25" sqref="A2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8" t="s">
        <v>65</v>
      </c>
      <c r="B1" s="158"/>
      <c r="C1" s="158"/>
      <c r="D1" s="158"/>
      <c r="E1" s="158"/>
      <c r="F1" s="17"/>
    </row>
    <row r="2" spans="1:6" ht="21" customHeight="1" x14ac:dyDescent="0.2">
      <c r="A2" s="3" t="s">
        <v>66</v>
      </c>
      <c r="B2" s="157" t="str">
        <f>'Summary and sign-off'!B2:F2</f>
        <v>Department of Internal Affairs</v>
      </c>
      <c r="C2" s="157"/>
      <c r="D2" s="157"/>
      <c r="E2" s="157"/>
      <c r="F2" s="17"/>
    </row>
    <row r="3" spans="1:6" ht="31.5" x14ac:dyDescent="0.2">
      <c r="A3" s="3" t="s">
        <v>91</v>
      </c>
      <c r="B3" s="157" t="str">
        <f>'Summary and sign-off'!B3:F3</f>
        <v>Paul James</v>
      </c>
      <c r="C3" s="157"/>
      <c r="D3" s="157"/>
      <c r="E3" s="157"/>
      <c r="F3" s="17"/>
    </row>
    <row r="4" spans="1:6" ht="21" customHeight="1" x14ac:dyDescent="0.2">
      <c r="A4" s="3" t="s">
        <v>68</v>
      </c>
      <c r="B4" s="157">
        <f>'Summary and sign-off'!B4:F4</f>
        <v>45108</v>
      </c>
      <c r="C4" s="157"/>
      <c r="D4" s="157"/>
      <c r="E4" s="157"/>
      <c r="F4" s="17"/>
    </row>
    <row r="5" spans="1:6" ht="21" customHeight="1" x14ac:dyDescent="0.2">
      <c r="A5" s="3" t="s">
        <v>69</v>
      </c>
      <c r="B5" s="157">
        <f>'Summary and sign-off'!B5:F5</f>
        <v>45473</v>
      </c>
      <c r="C5" s="157"/>
      <c r="D5" s="157"/>
      <c r="E5" s="157"/>
      <c r="F5" s="17"/>
    </row>
    <row r="6" spans="1:6" ht="21" customHeight="1" x14ac:dyDescent="0.2">
      <c r="A6" s="3" t="s">
        <v>70</v>
      </c>
      <c r="B6" s="151" t="s">
        <v>37</v>
      </c>
      <c r="C6" s="151"/>
      <c r="D6" s="151"/>
      <c r="E6" s="151"/>
      <c r="F6" s="17"/>
    </row>
    <row r="7" spans="1:6" ht="21" customHeight="1" x14ac:dyDescent="0.2">
      <c r="A7" s="3" t="s">
        <v>7</v>
      </c>
      <c r="B7" s="151" t="s">
        <v>8</v>
      </c>
      <c r="C7" s="151"/>
      <c r="D7" s="151"/>
      <c r="E7" s="151"/>
      <c r="F7" s="17"/>
    </row>
    <row r="8" spans="1:6" ht="36" customHeight="1" x14ac:dyDescent="0.2">
      <c r="A8" s="164" t="s">
        <v>92</v>
      </c>
      <c r="B8" s="161"/>
      <c r="C8" s="161"/>
      <c r="D8" s="161"/>
      <c r="E8" s="161"/>
      <c r="F8" s="19"/>
    </row>
    <row r="9" spans="1:6" ht="36" customHeight="1" x14ac:dyDescent="0.2">
      <c r="A9" s="165" t="s">
        <v>93</v>
      </c>
      <c r="B9" s="166"/>
      <c r="C9" s="166"/>
      <c r="D9" s="166"/>
      <c r="E9" s="166"/>
      <c r="F9" s="19"/>
    </row>
    <row r="10" spans="1:6" ht="24.75" customHeight="1" x14ac:dyDescent="0.2">
      <c r="A10" s="163" t="s">
        <v>94</v>
      </c>
      <c r="B10" s="167"/>
      <c r="C10" s="163"/>
      <c r="D10" s="163"/>
      <c r="E10" s="163"/>
      <c r="F10" s="29"/>
    </row>
    <row r="11" spans="1:6" ht="28.5" customHeight="1" x14ac:dyDescent="0.2">
      <c r="A11" s="24" t="s">
        <v>73</v>
      </c>
      <c r="B11" s="24" t="s">
        <v>95</v>
      </c>
      <c r="C11" s="24" t="s">
        <v>96</v>
      </c>
      <c r="D11" s="24" t="s">
        <v>97</v>
      </c>
      <c r="E11" s="24" t="s">
        <v>76</v>
      </c>
      <c r="F11" s="30"/>
    </row>
    <row r="12" spans="1:6" s="2" customFormat="1" x14ac:dyDescent="0.2">
      <c r="A12" s="117" t="s">
        <v>98</v>
      </c>
      <c r="B12" s="99"/>
      <c r="C12" s="100" t="s">
        <v>99</v>
      </c>
      <c r="D12" s="100"/>
      <c r="E12" s="101" t="s">
        <v>100</v>
      </c>
      <c r="F12" s="1"/>
    </row>
    <row r="13" spans="1:6" s="2" customFormat="1" x14ac:dyDescent="0.2">
      <c r="A13" s="131"/>
      <c r="B13" s="99">
        <v>403</v>
      </c>
      <c r="C13" s="120"/>
      <c r="D13" s="100" t="s">
        <v>101</v>
      </c>
      <c r="E13" s="101" t="s">
        <v>100</v>
      </c>
      <c r="F13" s="1"/>
    </row>
    <row r="14" spans="1:6" s="2" customFormat="1" x14ac:dyDescent="0.2">
      <c r="A14" s="131"/>
      <c r="B14" s="119">
        <v>161.25</v>
      </c>
      <c r="C14" s="120"/>
      <c r="D14" s="120" t="s">
        <v>102</v>
      </c>
      <c r="E14" s="101" t="s">
        <v>103</v>
      </c>
      <c r="F14" s="1"/>
    </row>
    <row r="15" spans="1:6" s="2" customFormat="1" x14ac:dyDescent="0.2">
      <c r="A15" s="131">
        <v>45172</v>
      </c>
      <c r="B15" s="119"/>
      <c r="C15" s="120" t="s">
        <v>104</v>
      </c>
      <c r="D15" s="120"/>
      <c r="E15" s="101" t="s">
        <v>105</v>
      </c>
      <c r="F15" s="1"/>
    </row>
    <row r="16" spans="1:6" s="2" customFormat="1" x14ac:dyDescent="0.2">
      <c r="A16" s="131"/>
      <c r="B16" s="99">
        <v>902.81</v>
      </c>
      <c r="C16" s="120"/>
      <c r="D16" s="120" t="s">
        <v>106</v>
      </c>
      <c r="E16" s="101" t="s">
        <v>105</v>
      </c>
      <c r="F16" s="1"/>
    </row>
    <row r="17" spans="1:6" s="2" customFormat="1" x14ac:dyDescent="0.2">
      <c r="A17" s="118"/>
      <c r="B17" s="99">
        <v>42.6</v>
      </c>
      <c r="C17" s="120"/>
      <c r="D17" s="120" t="s">
        <v>107</v>
      </c>
      <c r="E17" s="101" t="s">
        <v>105</v>
      </c>
      <c r="F17" s="1"/>
    </row>
    <row r="18" spans="1:6" s="2" customFormat="1" x14ac:dyDescent="0.2">
      <c r="A18" s="132" t="s">
        <v>108</v>
      </c>
      <c r="B18" s="99">
        <v>279.08</v>
      </c>
      <c r="C18" s="100" t="s">
        <v>109</v>
      </c>
      <c r="D18" s="100" t="s">
        <v>110</v>
      </c>
      <c r="E18" s="101" t="s">
        <v>111</v>
      </c>
      <c r="F18" s="1"/>
    </row>
    <row r="19" spans="1:6" s="2" customFormat="1" ht="25.5" x14ac:dyDescent="0.2">
      <c r="A19" s="132" t="s">
        <v>112</v>
      </c>
      <c r="B19" s="99"/>
      <c r="C19" s="100" t="s">
        <v>113</v>
      </c>
      <c r="D19" s="100"/>
      <c r="E19" s="101" t="s">
        <v>114</v>
      </c>
      <c r="F19" s="1"/>
    </row>
    <row r="20" spans="1:6" s="2" customFormat="1" x14ac:dyDescent="0.2">
      <c r="A20" s="132"/>
      <c r="B20" s="99">
        <v>1172.96</v>
      </c>
      <c r="C20" s="100"/>
      <c r="D20" s="100" t="s">
        <v>115</v>
      </c>
      <c r="E20" s="101" t="s">
        <v>114</v>
      </c>
      <c r="F20" s="1"/>
    </row>
    <row r="21" spans="1:6" s="2" customFormat="1" x14ac:dyDescent="0.2">
      <c r="A21" s="132"/>
      <c r="B21" s="99">
        <v>1511.9</v>
      </c>
      <c r="C21" s="100"/>
      <c r="D21" s="100" t="s">
        <v>116</v>
      </c>
      <c r="E21" s="101" t="s">
        <v>114</v>
      </c>
      <c r="F21" s="1"/>
    </row>
    <row r="22" spans="1:6" s="2" customFormat="1" x14ac:dyDescent="0.2">
      <c r="A22" s="132" t="s">
        <v>117</v>
      </c>
      <c r="B22" s="99"/>
      <c r="C22" s="123" t="s">
        <v>118</v>
      </c>
      <c r="D22" s="135"/>
      <c r="E22" s="101" t="s">
        <v>103</v>
      </c>
      <c r="F22" s="1"/>
    </row>
    <row r="23" spans="1:6" s="2" customFormat="1" x14ac:dyDescent="0.2">
      <c r="A23" s="132"/>
      <c r="B23" s="99">
        <v>2133.2600000000002</v>
      </c>
      <c r="C23" s="123"/>
      <c r="D23" s="124" t="s">
        <v>116</v>
      </c>
      <c r="E23" s="101" t="s">
        <v>103</v>
      </c>
      <c r="F23" s="1"/>
    </row>
    <row r="24" spans="1:6" s="2" customFormat="1" ht="13.5" customHeight="1" x14ac:dyDescent="0.2">
      <c r="A24" s="132"/>
      <c r="B24" s="99">
        <v>234.84</v>
      </c>
      <c r="C24" s="123"/>
      <c r="D24" s="124" t="s">
        <v>106</v>
      </c>
      <c r="E24" s="101" t="s">
        <v>103</v>
      </c>
      <c r="F24" s="1"/>
    </row>
    <row r="25" spans="1:6" s="2" customFormat="1" x14ac:dyDescent="0.2">
      <c r="A25" s="132"/>
      <c r="B25" s="99">
        <v>159.47999999999999</v>
      </c>
      <c r="C25" s="123"/>
      <c r="D25" s="123" t="s">
        <v>102</v>
      </c>
      <c r="E25" s="101" t="s">
        <v>103</v>
      </c>
      <c r="F25" s="1"/>
    </row>
    <row r="26" spans="1:6" s="2" customFormat="1" x14ac:dyDescent="0.2">
      <c r="A26" s="132"/>
      <c r="B26" s="99">
        <v>35.090000000000003</v>
      </c>
      <c r="C26" s="123"/>
      <c r="D26" s="133" t="s">
        <v>119</v>
      </c>
      <c r="E26" s="101" t="s">
        <v>103</v>
      </c>
      <c r="F26" s="1"/>
    </row>
    <row r="27" spans="1:6" s="2" customFormat="1" ht="25.5" x14ac:dyDescent="0.2">
      <c r="A27" s="132" t="s">
        <v>120</v>
      </c>
      <c r="B27" s="99">
        <v>479.95</v>
      </c>
      <c r="C27" s="100" t="s">
        <v>121</v>
      </c>
      <c r="D27" s="100" t="s">
        <v>110</v>
      </c>
      <c r="E27" s="101" t="s">
        <v>122</v>
      </c>
    </row>
    <row r="28" spans="1:6" s="2" customFormat="1" x14ac:dyDescent="0.2">
      <c r="A28" s="134"/>
      <c r="B28" s="99"/>
      <c r="C28" s="100"/>
      <c r="D28" s="100"/>
      <c r="E28" s="101"/>
    </row>
    <row r="29" spans="1:6" s="2" customFormat="1" x14ac:dyDescent="0.2">
      <c r="A29" s="134"/>
      <c r="B29" s="99"/>
      <c r="C29" s="100"/>
      <c r="D29" s="100"/>
      <c r="E29" s="101"/>
    </row>
    <row r="30" spans="1:6" s="2" customFormat="1" x14ac:dyDescent="0.2">
      <c r="A30" s="134"/>
      <c r="B30" s="99"/>
      <c r="C30" s="100"/>
      <c r="D30" s="100"/>
      <c r="E30" s="101"/>
    </row>
    <row r="31" spans="1:6" s="2" customFormat="1" x14ac:dyDescent="0.2">
      <c r="A31" s="134"/>
      <c r="B31" s="99"/>
      <c r="C31" s="100"/>
      <c r="D31" s="100"/>
      <c r="E31" s="101"/>
    </row>
    <row r="32" spans="1:6" s="2" customFormat="1" x14ac:dyDescent="0.2">
      <c r="A32" s="102"/>
      <c r="B32" s="99"/>
      <c r="C32" s="100"/>
      <c r="D32" s="100"/>
      <c r="E32" s="101"/>
      <c r="F32" s="1"/>
    </row>
    <row r="33" spans="1:6" s="2" customFormat="1" hidden="1" x14ac:dyDescent="0.2">
      <c r="A33" s="85"/>
      <c r="B33" s="86"/>
      <c r="C33" s="87"/>
      <c r="D33" s="87"/>
      <c r="E33" s="88"/>
      <c r="F33" s="1"/>
    </row>
    <row r="34" spans="1:6" ht="19.5" customHeight="1" x14ac:dyDescent="0.2">
      <c r="A34" s="55" t="s">
        <v>123</v>
      </c>
      <c r="B34" s="56">
        <f>SUM(B12:B33)</f>
        <v>7516.22</v>
      </c>
      <c r="C34" s="105" t="str">
        <f>IF(SUBTOTAL(3,B12:B33)=SUBTOTAL(103,B12:B33),'Summary and sign-off'!$A$48,'Summary and sign-off'!$A$49)</f>
        <v>Check - there are no hidden rows with data</v>
      </c>
      <c r="D34" s="156" t="str">
        <f>IF('Summary and sign-off'!F55='Summary and sign-off'!F54,'Summary and sign-off'!A51,'Summary and sign-off'!A50)</f>
        <v>Check - each entry provides sufficient information</v>
      </c>
      <c r="E34" s="156"/>
      <c r="F34" s="17"/>
    </row>
    <row r="35" spans="1:6" ht="10.5" customHeight="1" x14ac:dyDescent="0.2">
      <c r="A35" s="17"/>
      <c r="B35" s="19"/>
      <c r="C35" s="17"/>
      <c r="D35" s="17"/>
      <c r="E35" s="17"/>
      <c r="F35" s="17"/>
    </row>
    <row r="36" spans="1:6" ht="24.75" customHeight="1" x14ac:dyDescent="0.2">
      <c r="A36" s="163" t="s">
        <v>124</v>
      </c>
      <c r="B36" s="163"/>
      <c r="C36" s="163"/>
      <c r="D36" s="163"/>
      <c r="E36" s="163"/>
      <c r="F36" s="29"/>
    </row>
    <row r="37" spans="1:6" ht="32.450000000000003" customHeight="1" x14ac:dyDescent="0.2">
      <c r="A37" s="24" t="s">
        <v>73</v>
      </c>
      <c r="B37" s="24" t="s">
        <v>15</v>
      </c>
      <c r="C37" s="24" t="s">
        <v>125</v>
      </c>
      <c r="D37" s="24" t="s">
        <v>97</v>
      </c>
      <c r="E37" s="24" t="s">
        <v>76</v>
      </c>
      <c r="F37" s="30"/>
    </row>
    <row r="38" spans="1:6" s="124" customFormat="1" ht="25.5" x14ac:dyDescent="0.2">
      <c r="A38" s="98">
        <v>45128</v>
      </c>
      <c r="B38" s="99">
        <v>450.2</v>
      </c>
      <c r="C38" s="100" t="s">
        <v>126</v>
      </c>
      <c r="D38" s="100" t="s">
        <v>127</v>
      </c>
      <c r="E38" s="101" t="s">
        <v>128</v>
      </c>
      <c r="F38" s="1"/>
    </row>
    <row r="39" spans="1:6" s="124" customFormat="1" x14ac:dyDescent="0.2">
      <c r="A39" s="125" t="s">
        <v>129</v>
      </c>
      <c r="B39" s="99">
        <v>490.35</v>
      </c>
      <c r="C39" s="100" t="s">
        <v>130</v>
      </c>
      <c r="D39" s="100" t="s">
        <v>131</v>
      </c>
      <c r="E39" s="101" t="s">
        <v>79</v>
      </c>
      <c r="F39" s="1"/>
    </row>
    <row r="40" spans="1:6" s="124" customFormat="1" x14ac:dyDescent="0.2">
      <c r="A40" s="98">
        <v>45163</v>
      </c>
      <c r="B40" s="99">
        <v>381.47</v>
      </c>
      <c r="C40" s="100" t="s">
        <v>132</v>
      </c>
      <c r="D40" s="100" t="s">
        <v>133</v>
      </c>
      <c r="E40" s="101" t="s">
        <v>128</v>
      </c>
      <c r="F40" s="1"/>
    </row>
    <row r="41" spans="1:6" s="124" customFormat="1" x14ac:dyDescent="0.2">
      <c r="A41" s="98">
        <v>45212</v>
      </c>
      <c r="B41" s="99">
        <v>1488.8</v>
      </c>
      <c r="C41" s="100" t="s">
        <v>134</v>
      </c>
      <c r="D41" s="103" t="s">
        <v>135</v>
      </c>
      <c r="E41" s="101" t="s">
        <v>136</v>
      </c>
      <c r="F41" s="1"/>
    </row>
    <row r="42" spans="1:6" s="124" customFormat="1" x14ac:dyDescent="0.2">
      <c r="A42" s="125" t="s">
        <v>137</v>
      </c>
      <c r="B42" s="99">
        <v>275</v>
      </c>
      <c r="C42" s="100" t="s">
        <v>138</v>
      </c>
      <c r="D42" s="100" t="s">
        <v>139</v>
      </c>
      <c r="E42" s="104" t="s">
        <v>140</v>
      </c>
      <c r="F42" s="1"/>
    </row>
    <row r="43" spans="1:6" s="124" customFormat="1" x14ac:dyDescent="0.2">
      <c r="A43" s="98">
        <v>45243</v>
      </c>
      <c r="B43" s="99">
        <v>627.97</v>
      </c>
      <c r="C43" s="100" t="s">
        <v>141</v>
      </c>
      <c r="D43" s="100" t="s">
        <v>133</v>
      </c>
      <c r="E43" s="101" t="s">
        <v>128</v>
      </c>
      <c r="F43" s="1"/>
    </row>
    <row r="44" spans="1:6" s="2" customFormat="1" x14ac:dyDescent="0.2">
      <c r="A44" s="98">
        <v>45268</v>
      </c>
      <c r="B44" s="99">
        <v>679.06</v>
      </c>
      <c r="C44" s="100" t="s">
        <v>142</v>
      </c>
      <c r="D44" s="100" t="s">
        <v>127</v>
      </c>
      <c r="E44" s="101" t="s">
        <v>143</v>
      </c>
      <c r="F44" s="126"/>
    </row>
    <row r="45" spans="1:6" s="2" customFormat="1" x14ac:dyDescent="0.2">
      <c r="A45" s="98">
        <v>45273</v>
      </c>
      <c r="B45" s="99">
        <v>1214.68</v>
      </c>
      <c r="C45" s="100" t="s">
        <v>144</v>
      </c>
      <c r="D45" s="100" t="s">
        <v>145</v>
      </c>
      <c r="E45" s="101" t="s">
        <v>128</v>
      </c>
      <c r="F45" s="1"/>
    </row>
    <row r="46" spans="1:6" s="127" customFormat="1" x14ac:dyDescent="0.2">
      <c r="A46" s="122">
        <v>45323</v>
      </c>
      <c r="B46" s="128">
        <v>41.71</v>
      </c>
      <c r="C46" s="123" t="s">
        <v>146</v>
      </c>
      <c r="D46" s="123" t="s">
        <v>110</v>
      </c>
      <c r="E46" s="129" t="s">
        <v>147</v>
      </c>
      <c r="F46" s="126"/>
    </row>
    <row r="47" spans="1:6" s="2" customFormat="1" x14ac:dyDescent="0.2">
      <c r="A47" s="98">
        <v>45351</v>
      </c>
      <c r="B47" s="99">
        <v>28.95</v>
      </c>
      <c r="C47" s="100" t="s">
        <v>148</v>
      </c>
      <c r="D47" s="100" t="s">
        <v>110</v>
      </c>
      <c r="E47" s="101" t="s">
        <v>149</v>
      </c>
      <c r="F47" s="1"/>
    </row>
    <row r="48" spans="1:6" s="2" customFormat="1" ht="25.5" x14ac:dyDescent="0.2">
      <c r="A48" s="98">
        <v>45334</v>
      </c>
      <c r="B48" s="99">
        <v>626.21</v>
      </c>
      <c r="C48" s="130" t="s">
        <v>150</v>
      </c>
      <c r="D48" s="100" t="s">
        <v>127</v>
      </c>
      <c r="E48" s="101" t="s">
        <v>151</v>
      </c>
      <c r="F48" s="1"/>
    </row>
    <row r="49" spans="1:6" s="2" customFormat="1" x14ac:dyDescent="0.2">
      <c r="A49" s="125" t="s">
        <v>152</v>
      </c>
      <c r="B49" s="99">
        <v>1079.78</v>
      </c>
      <c r="C49" s="100" t="s">
        <v>153</v>
      </c>
      <c r="D49" s="100" t="s">
        <v>145</v>
      </c>
      <c r="E49" s="101" t="s">
        <v>79</v>
      </c>
      <c r="F49" s="1"/>
    </row>
    <row r="50" spans="1:6" s="2" customFormat="1" x14ac:dyDescent="0.2">
      <c r="A50" s="98">
        <v>45386</v>
      </c>
      <c r="B50" s="99">
        <v>614.63</v>
      </c>
      <c r="C50" s="100" t="s">
        <v>154</v>
      </c>
      <c r="D50" s="100" t="s">
        <v>155</v>
      </c>
      <c r="E50" s="101" t="s">
        <v>128</v>
      </c>
      <c r="F50" s="1"/>
    </row>
    <row r="51" spans="1:6" s="2" customFormat="1" x14ac:dyDescent="0.2">
      <c r="A51" s="125" t="s">
        <v>156</v>
      </c>
      <c r="B51" s="99">
        <v>390</v>
      </c>
      <c r="C51" s="100" t="s">
        <v>157</v>
      </c>
      <c r="D51" s="100" t="s">
        <v>139</v>
      </c>
      <c r="E51" s="101" t="s">
        <v>140</v>
      </c>
      <c r="F51" s="1"/>
    </row>
    <row r="52" spans="1:6" s="2" customFormat="1" ht="25.5" x14ac:dyDescent="0.2">
      <c r="A52" s="98">
        <v>45420</v>
      </c>
      <c r="B52" s="99">
        <v>28.95</v>
      </c>
      <c r="C52" s="99" t="s">
        <v>158</v>
      </c>
      <c r="D52" s="99" t="s">
        <v>110</v>
      </c>
      <c r="E52" s="101" t="s">
        <v>128</v>
      </c>
      <c r="F52" s="1"/>
    </row>
    <row r="53" spans="1:6" s="2" customFormat="1" x14ac:dyDescent="0.2">
      <c r="A53" s="98">
        <v>45439</v>
      </c>
      <c r="B53" s="99">
        <v>494.53</v>
      </c>
      <c r="C53" s="100" t="s">
        <v>159</v>
      </c>
      <c r="D53" s="100" t="s">
        <v>135</v>
      </c>
      <c r="E53" s="101" t="s">
        <v>160</v>
      </c>
      <c r="F53" s="1"/>
    </row>
    <row r="54" spans="1:6" s="2" customFormat="1" x14ac:dyDescent="0.2">
      <c r="A54" s="98">
        <v>45464</v>
      </c>
      <c r="B54" s="99">
        <v>680.14</v>
      </c>
      <c r="C54" s="100" t="s">
        <v>161</v>
      </c>
      <c r="D54" s="100" t="s">
        <v>127</v>
      </c>
      <c r="E54" s="101" t="s">
        <v>128</v>
      </c>
      <c r="F54" s="1"/>
    </row>
    <row r="55" spans="1:6" s="2" customFormat="1" x14ac:dyDescent="0.2">
      <c r="A55" s="98"/>
      <c r="B55" s="99"/>
      <c r="C55" s="100"/>
      <c r="D55" s="100"/>
      <c r="E55" s="101"/>
      <c r="F55" s="1"/>
    </row>
    <row r="56" spans="1:6" s="2" customFormat="1" hidden="1" x14ac:dyDescent="0.2">
      <c r="A56" s="89"/>
      <c r="B56" s="90"/>
      <c r="C56" s="91"/>
      <c r="D56" s="91"/>
      <c r="E56" s="92"/>
      <c r="F56" s="1"/>
    </row>
    <row r="57" spans="1:6" ht="19.5" customHeight="1" x14ac:dyDescent="0.2">
      <c r="A57" s="55" t="s">
        <v>162</v>
      </c>
      <c r="B57" s="56">
        <f>SUM(B38:B56)</f>
        <v>9592.4300000000021</v>
      </c>
      <c r="C57" s="105" t="str">
        <f>IF(SUBTOTAL(3,B38:B56)=SUBTOTAL(103,B38:B56),'Summary and sign-off'!$A$48,'Summary and sign-off'!$A$49)</f>
        <v>Check - there are no hidden rows with data</v>
      </c>
      <c r="D57" s="156" t="str">
        <f>IF('Summary and sign-off'!F56='Summary and sign-off'!F54,'Summary and sign-off'!A51,'Summary and sign-off'!A50)</f>
        <v>Check - each entry provides sufficient information</v>
      </c>
      <c r="E57" s="156"/>
      <c r="F57" s="17"/>
    </row>
    <row r="58" spans="1:6" ht="10.5" customHeight="1" x14ac:dyDescent="0.2">
      <c r="A58" s="17"/>
      <c r="B58" s="19"/>
      <c r="C58" s="17"/>
      <c r="D58" s="17"/>
      <c r="E58" s="17"/>
      <c r="F58" s="17"/>
    </row>
    <row r="59" spans="1:6" ht="24.75" customHeight="1" x14ac:dyDescent="0.2">
      <c r="A59" s="163" t="s">
        <v>163</v>
      </c>
      <c r="B59" s="163"/>
      <c r="C59" s="163"/>
      <c r="D59" s="163"/>
      <c r="E59" s="163"/>
      <c r="F59" s="17"/>
    </row>
    <row r="60" spans="1:6" ht="27" customHeight="1" x14ac:dyDescent="0.2">
      <c r="A60" s="24" t="s">
        <v>73</v>
      </c>
      <c r="B60" s="24" t="s">
        <v>15</v>
      </c>
      <c r="C60" s="24" t="s">
        <v>164</v>
      </c>
      <c r="D60" s="24" t="s">
        <v>165</v>
      </c>
      <c r="E60" s="24" t="s">
        <v>76</v>
      </c>
      <c r="F60" s="28"/>
    </row>
    <row r="61" spans="1:6" s="2" customFormat="1" x14ac:dyDescent="0.2">
      <c r="A61" s="98"/>
      <c r="B61" s="99"/>
      <c r="C61" s="100"/>
      <c r="D61" s="100"/>
      <c r="E61" s="101"/>
      <c r="F61" s="1"/>
    </row>
    <row r="62" spans="1:6" s="2" customFormat="1" x14ac:dyDescent="0.2">
      <c r="A62" s="98"/>
      <c r="B62" s="99"/>
      <c r="C62" s="100"/>
      <c r="D62" s="100"/>
      <c r="E62" s="101"/>
      <c r="F62" s="1"/>
    </row>
    <row r="63" spans="1:6" s="2" customFormat="1" x14ac:dyDescent="0.2">
      <c r="A63" s="98"/>
      <c r="B63" s="99"/>
      <c r="C63" s="100"/>
      <c r="D63" s="100"/>
      <c r="E63" s="101"/>
      <c r="F63" s="1"/>
    </row>
    <row r="64" spans="1:6" s="2" customFormat="1" x14ac:dyDescent="0.2">
      <c r="A64" s="98"/>
      <c r="B64" s="99"/>
      <c r="C64" s="100"/>
      <c r="D64" s="100"/>
      <c r="E64" s="101"/>
      <c r="F64" s="1"/>
    </row>
    <row r="65" spans="1:6" s="2" customFormat="1" x14ac:dyDescent="0.2">
      <c r="A65" s="98"/>
      <c r="B65" s="99"/>
      <c r="C65" s="100"/>
      <c r="D65" s="100"/>
      <c r="E65" s="101"/>
      <c r="F65" s="1"/>
    </row>
    <row r="66" spans="1:6" s="2" customFormat="1" x14ac:dyDescent="0.2">
      <c r="A66" s="98"/>
      <c r="B66" s="99"/>
      <c r="C66" s="100"/>
      <c r="D66" s="100"/>
      <c r="E66" s="101"/>
      <c r="F66" s="1"/>
    </row>
    <row r="67" spans="1:6" s="2" customFormat="1" x14ac:dyDescent="0.2">
      <c r="A67" s="98"/>
      <c r="B67" s="99"/>
      <c r="C67" s="100"/>
      <c r="D67" s="100"/>
      <c r="E67" s="101"/>
      <c r="F67" s="1"/>
    </row>
    <row r="68" spans="1:6" s="2" customFormat="1" x14ac:dyDescent="0.2">
      <c r="A68" s="98"/>
      <c r="B68" s="99"/>
      <c r="C68" s="100"/>
      <c r="D68" s="100"/>
      <c r="E68" s="101"/>
      <c r="F68" s="1"/>
    </row>
    <row r="69" spans="1:6" s="2" customFormat="1" x14ac:dyDescent="0.2">
      <c r="A69" s="98"/>
      <c r="B69" s="99"/>
      <c r="C69" s="100"/>
      <c r="D69" s="100"/>
      <c r="E69" s="101"/>
      <c r="F69" s="1"/>
    </row>
    <row r="70" spans="1:6" s="2" customFormat="1" hidden="1" x14ac:dyDescent="0.2">
      <c r="A70" s="78"/>
      <c r="B70" s="79"/>
      <c r="C70" s="80"/>
      <c r="D70" s="80"/>
      <c r="E70" s="81"/>
      <c r="F70" s="1"/>
    </row>
    <row r="71" spans="1:6" ht="19.5" customHeight="1" x14ac:dyDescent="0.2">
      <c r="A71" s="55" t="s">
        <v>166</v>
      </c>
      <c r="B71" s="56">
        <f>SUM(B61:B70)</f>
        <v>0</v>
      </c>
      <c r="C71" s="105" t="str">
        <f>IF(SUBTOTAL(3,B61:B70)=SUBTOTAL(103,B61:B70),'Summary and sign-off'!$A$48,'Summary and sign-off'!$A$49)</f>
        <v>Check - there are no hidden rows with data</v>
      </c>
      <c r="D71" s="156" t="str">
        <f>IF('Summary and sign-off'!F57='Summary and sign-off'!F54,'Summary and sign-off'!A51,'Summary and sign-off'!A50)</f>
        <v>Check - each entry provides sufficient information</v>
      </c>
      <c r="E71" s="156"/>
      <c r="F71" s="17"/>
    </row>
    <row r="72" spans="1:6" ht="10.5" customHeight="1" x14ac:dyDescent="0.2">
      <c r="A72" s="17"/>
      <c r="B72" s="43"/>
      <c r="C72" s="19"/>
      <c r="D72" s="17"/>
      <c r="E72" s="17"/>
      <c r="F72" s="17"/>
    </row>
    <row r="73" spans="1:6" ht="34.5" customHeight="1" x14ac:dyDescent="0.2">
      <c r="A73" s="31" t="s">
        <v>167</v>
      </c>
      <c r="B73" s="44">
        <f>B34+B57+B71</f>
        <v>17108.650000000001</v>
      </c>
      <c r="C73" s="32"/>
      <c r="D73" s="32"/>
      <c r="E73" s="32"/>
      <c r="F73" s="17"/>
    </row>
    <row r="74" spans="1:6" x14ac:dyDescent="0.2">
      <c r="A74" s="17"/>
      <c r="B74" s="19"/>
      <c r="C74" s="17"/>
      <c r="D74" s="17"/>
      <c r="E74" s="17"/>
      <c r="F74" s="17"/>
    </row>
    <row r="75" spans="1:6" x14ac:dyDescent="0.2">
      <c r="A75" s="18" t="s">
        <v>29</v>
      </c>
      <c r="B75" s="19"/>
      <c r="C75" s="17"/>
      <c r="D75" s="17"/>
      <c r="E75" s="17"/>
      <c r="F75" s="17"/>
    </row>
    <row r="76" spans="1:6" ht="12.6" customHeight="1" x14ac:dyDescent="0.2">
      <c r="A76" s="20" t="s">
        <v>88</v>
      </c>
      <c r="F76" s="17"/>
    </row>
    <row r="77" spans="1:6" ht="12.95" customHeight="1" x14ac:dyDescent="0.2">
      <c r="A77" s="20" t="s">
        <v>168</v>
      </c>
      <c r="B77" s="17"/>
      <c r="D77" s="17"/>
      <c r="F77" s="17"/>
    </row>
    <row r="78" spans="1:6" x14ac:dyDescent="0.2">
      <c r="A78" s="20" t="s">
        <v>169</v>
      </c>
      <c r="F78" s="17"/>
    </row>
    <row r="79" spans="1:6" x14ac:dyDescent="0.2">
      <c r="A79" s="20" t="s">
        <v>35</v>
      </c>
      <c r="B79" s="19"/>
      <c r="C79" s="17"/>
      <c r="D79" s="17"/>
      <c r="E79" s="17"/>
      <c r="F79" s="17"/>
    </row>
    <row r="80" spans="1:6" ht="12.95" customHeight="1" x14ac:dyDescent="0.2">
      <c r="A80" s="20" t="s">
        <v>170</v>
      </c>
      <c r="B80" s="17"/>
      <c r="D80" s="17"/>
      <c r="F80" s="17"/>
    </row>
    <row r="81" spans="1:6" x14ac:dyDescent="0.2">
      <c r="A81" s="20" t="s">
        <v>171</v>
      </c>
      <c r="F81" s="17"/>
    </row>
    <row r="82" spans="1:6" x14ac:dyDescent="0.2">
      <c r="A82" s="20" t="s">
        <v>172</v>
      </c>
      <c r="B82" s="20"/>
      <c r="C82" s="20"/>
      <c r="D82" s="20"/>
      <c r="F82" s="17"/>
    </row>
    <row r="83" spans="1:6" x14ac:dyDescent="0.2">
      <c r="A83" s="26"/>
      <c r="B83" s="17"/>
      <c r="C83" s="17"/>
      <c r="D83" s="17"/>
      <c r="E83" s="17"/>
      <c r="F83" s="17"/>
    </row>
    <row r="84" spans="1:6" hidden="1" x14ac:dyDescent="0.2">
      <c r="A84" s="26"/>
      <c r="B84" s="17"/>
      <c r="C84" s="17"/>
      <c r="D84" s="17"/>
      <c r="E84" s="17"/>
      <c r="F84" s="17"/>
    </row>
    <row r="85" spans="1:6" x14ac:dyDescent="0.2"/>
    <row r="86" spans="1:6" x14ac:dyDescent="0.2"/>
    <row r="87" spans="1:6" x14ac:dyDescent="0.2"/>
    <row r="88" spans="1:6" x14ac:dyDescent="0.2"/>
    <row r="89" spans="1:6" ht="12.75" hidden="1" customHeight="1" x14ac:dyDescent="0.2"/>
    <row r="90" spans="1:6" x14ac:dyDescent="0.2"/>
    <row r="91" spans="1:6" x14ac:dyDescent="0.2"/>
    <row r="92" spans="1:6" hidden="1" x14ac:dyDescent="0.2">
      <c r="A92" s="26"/>
      <c r="B92" s="17"/>
      <c r="C92" s="17"/>
      <c r="D92" s="17"/>
      <c r="E92" s="17"/>
      <c r="F92" s="17"/>
    </row>
    <row r="93" spans="1:6" hidden="1" x14ac:dyDescent="0.2">
      <c r="A93" s="26"/>
      <c r="B93" s="17"/>
      <c r="C93" s="17"/>
      <c r="D93" s="17"/>
      <c r="E93" s="17"/>
      <c r="F93" s="17"/>
    </row>
    <row r="94" spans="1:6" hidden="1" x14ac:dyDescent="0.2">
      <c r="A94" s="26"/>
      <c r="B94" s="17"/>
      <c r="C94" s="17"/>
      <c r="D94" s="17"/>
      <c r="E94" s="17"/>
      <c r="F94" s="17"/>
    </row>
    <row r="95" spans="1:6" hidden="1" x14ac:dyDescent="0.2">
      <c r="A95" s="26"/>
      <c r="B95" s="17"/>
      <c r="C95" s="17"/>
      <c r="D95" s="17"/>
      <c r="E95" s="17"/>
      <c r="F95" s="17"/>
    </row>
    <row r="96" spans="1:6" hidden="1" x14ac:dyDescent="0.2">
      <c r="A96" s="26"/>
      <c r="B96" s="17"/>
      <c r="C96" s="17"/>
      <c r="D96" s="17"/>
      <c r="E96" s="17"/>
      <c r="F96" s="17"/>
    </row>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sheetData>
  <sheetProtection formatCells="0" formatRows="0" insertColumns="0" insertRows="0" deleteRows="0"/>
  <mergeCells count="15">
    <mergeCell ref="B7:E7"/>
    <mergeCell ref="B5:E5"/>
    <mergeCell ref="D71:E71"/>
    <mergeCell ref="A1:E1"/>
    <mergeCell ref="A36:E36"/>
    <mergeCell ref="A59:E59"/>
    <mergeCell ref="B2:E2"/>
    <mergeCell ref="B3:E3"/>
    <mergeCell ref="B4:E4"/>
    <mergeCell ref="A8:E8"/>
    <mergeCell ref="A9:E9"/>
    <mergeCell ref="B6:E6"/>
    <mergeCell ref="D34:E34"/>
    <mergeCell ref="D57:E5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5:A56 A33 A61 A70 A38:A52 A12:A1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0 A3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3:A54 A62:A69 A17:A3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B61:B70 B38:B56 B12:B33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8" t="s">
        <v>65</v>
      </c>
      <c r="B1" s="158"/>
      <c r="C1" s="158"/>
      <c r="D1" s="158"/>
      <c r="E1" s="158"/>
    </row>
    <row r="2" spans="1:6" ht="21" customHeight="1" x14ac:dyDescent="0.2">
      <c r="A2" s="3" t="s">
        <v>66</v>
      </c>
      <c r="B2" s="157" t="str">
        <f>'Summary and sign-off'!B2:F2</f>
        <v>Department of Internal Affairs</v>
      </c>
      <c r="C2" s="157"/>
      <c r="D2" s="157"/>
      <c r="E2" s="157"/>
    </row>
    <row r="3" spans="1:6" ht="31.5" x14ac:dyDescent="0.2">
      <c r="A3" s="3" t="s">
        <v>91</v>
      </c>
      <c r="B3" s="157" t="str">
        <f>'Summary and sign-off'!B3:F3</f>
        <v>Paul James</v>
      </c>
      <c r="C3" s="157"/>
      <c r="D3" s="157"/>
      <c r="E3" s="157"/>
    </row>
    <row r="4" spans="1:6" ht="21" customHeight="1" x14ac:dyDescent="0.2">
      <c r="A4" s="3" t="s">
        <v>68</v>
      </c>
      <c r="B4" s="157">
        <f>'Summary and sign-off'!B4:F4</f>
        <v>45108</v>
      </c>
      <c r="C4" s="157"/>
      <c r="D4" s="157"/>
      <c r="E4" s="157"/>
    </row>
    <row r="5" spans="1:6" ht="21" customHeight="1" x14ac:dyDescent="0.2">
      <c r="A5" s="3" t="s">
        <v>69</v>
      </c>
      <c r="B5" s="157">
        <f>'Summary and sign-off'!B5:F5</f>
        <v>45473</v>
      </c>
      <c r="C5" s="157"/>
      <c r="D5" s="157"/>
      <c r="E5" s="157"/>
    </row>
    <row r="6" spans="1:6" ht="21" customHeight="1" x14ac:dyDescent="0.2">
      <c r="A6" s="3" t="s">
        <v>70</v>
      </c>
      <c r="B6" s="151" t="s">
        <v>37</v>
      </c>
      <c r="C6" s="151"/>
      <c r="D6" s="151"/>
      <c r="E6" s="151"/>
    </row>
    <row r="7" spans="1:6" ht="21" customHeight="1" x14ac:dyDescent="0.2">
      <c r="A7" s="3" t="s">
        <v>7</v>
      </c>
      <c r="B7" s="151" t="s">
        <v>8</v>
      </c>
      <c r="C7" s="151"/>
      <c r="D7" s="151"/>
      <c r="E7" s="151"/>
    </row>
    <row r="8" spans="1:6" ht="35.25" customHeight="1" x14ac:dyDescent="0.25">
      <c r="A8" s="170" t="s">
        <v>173</v>
      </c>
      <c r="B8" s="170"/>
      <c r="C8" s="162"/>
      <c r="D8" s="162"/>
      <c r="E8" s="162"/>
      <c r="F8" s="27"/>
    </row>
    <row r="9" spans="1:6" ht="35.25" customHeight="1" x14ac:dyDescent="0.25">
      <c r="A9" s="168" t="s">
        <v>174</v>
      </c>
      <c r="B9" s="169"/>
      <c r="C9" s="169"/>
      <c r="D9" s="169"/>
      <c r="E9" s="169"/>
      <c r="F9" s="27"/>
    </row>
    <row r="10" spans="1:6" ht="27" customHeight="1" x14ac:dyDescent="0.2">
      <c r="A10" s="24" t="s">
        <v>175</v>
      </c>
      <c r="B10" s="24" t="s">
        <v>15</v>
      </c>
      <c r="C10" s="24" t="s">
        <v>176</v>
      </c>
      <c r="D10" s="24" t="s">
        <v>177</v>
      </c>
      <c r="E10" s="24" t="s">
        <v>76</v>
      </c>
      <c r="F10" s="20"/>
    </row>
    <row r="11" spans="1:6" s="2" customFormat="1" x14ac:dyDescent="0.2">
      <c r="A11" s="102" t="s">
        <v>178</v>
      </c>
      <c r="B11" s="99"/>
      <c r="C11" s="103"/>
      <c r="D11" s="103"/>
      <c r="E11" s="104"/>
    </row>
    <row r="12" spans="1:6" s="2" customFormat="1" x14ac:dyDescent="0.2">
      <c r="A12" s="98"/>
      <c r="B12" s="99"/>
      <c r="C12" s="103"/>
      <c r="D12" s="103"/>
      <c r="E12" s="104"/>
    </row>
    <row r="13" spans="1:6" s="2" customFormat="1" x14ac:dyDescent="0.2">
      <c r="A13" s="98"/>
      <c r="B13" s="99"/>
      <c r="C13" s="103"/>
      <c r="D13" s="103"/>
      <c r="E13" s="104"/>
    </row>
    <row r="14" spans="1:6" s="2" customFormat="1" x14ac:dyDescent="0.2">
      <c r="A14" s="98"/>
      <c r="B14" s="99"/>
      <c r="C14" s="103"/>
      <c r="D14" s="103"/>
      <c r="E14" s="104"/>
    </row>
    <row r="15" spans="1:6" s="2" customFormat="1" x14ac:dyDescent="0.2">
      <c r="A15" s="98"/>
      <c r="B15" s="99"/>
      <c r="C15" s="103"/>
      <c r="D15" s="103"/>
      <c r="E15" s="104"/>
    </row>
    <row r="16" spans="1:6" s="2" customFormat="1" x14ac:dyDescent="0.2">
      <c r="A16" s="98"/>
      <c r="B16" s="99"/>
      <c r="C16" s="103"/>
      <c r="D16" s="103"/>
      <c r="E16" s="104"/>
    </row>
    <row r="17" spans="1:6" s="2" customFormat="1" x14ac:dyDescent="0.2">
      <c r="A17" s="98"/>
      <c r="B17" s="99"/>
      <c r="C17" s="103"/>
      <c r="D17" s="103"/>
      <c r="E17" s="104"/>
    </row>
    <row r="18" spans="1:6" s="2" customFormat="1" x14ac:dyDescent="0.2">
      <c r="A18" s="98"/>
      <c r="B18" s="99"/>
      <c r="C18" s="103"/>
      <c r="D18" s="103"/>
      <c r="E18" s="104"/>
    </row>
    <row r="19" spans="1:6" s="2" customFormat="1" x14ac:dyDescent="0.2">
      <c r="A19" s="98"/>
      <c r="B19" s="99"/>
      <c r="C19" s="103"/>
      <c r="D19" s="103"/>
      <c r="E19" s="104"/>
    </row>
    <row r="20" spans="1:6" s="2" customFormat="1" x14ac:dyDescent="0.2">
      <c r="A20" s="98"/>
      <c r="B20" s="99"/>
      <c r="C20" s="103"/>
      <c r="D20" s="103"/>
      <c r="E20" s="104"/>
    </row>
    <row r="21" spans="1:6" s="2" customFormat="1" x14ac:dyDescent="0.2">
      <c r="A21" s="98"/>
      <c r="B21" s="99"/>
      <c r="C21" s="103"/>
      <c r="D21" s="103"/>
      <c r="E21" s="104"/>
    </row>
    <row r="22" spans="1:6" s="2" customFormat="1" x14ac:dyDescent="0.2">
      <c r="A22" s="102"/>
      <c r="B22" s="99"/>
      <c r="C22" s="103"/>
      <c r="D22" s="103"/>
      <c r="E22" s="104"/>
    </row>
    <row r="23" spans="1:6" s="2" customFormat="1" x14ac:dyDescent="0.2">
      <c r="A23" s="102"/>
      <c r="B23" s="99"/>
      <c r="C23" s="103"/>
      <c r="D23" s="103"/>
      <c r="E23" s="104"/>
    </row>
    <row r="24" spans="1:6" s="2" customFormat="1" ht="11.25" hidden="1" customHeight="1" x14ac:dyDescent="0.2">
      <c r="A24" s="82"/>
      <c r="B24" s="79"/>
      <c r="C24" s="83"/>
      <c r="D24" s="83"/>
      <c r="E24" s="84"/>
    </row>
    <row r="25" spans="1:6" ht="34.5" customHeight="1" x14ac:dyDescent="0.2">
      <c r="A25" s="39" t="s">
        <v>179</v>
      </c>
      <c r="B25" s="48">
        <f>SUM(B11:B24)</f>
        <v>0</v>
      </c>
      <c r="C25" s="54" t="str">
        <f>IF(SUBTOTAL(3,B11:B24)=SUBTOTAL(103,B11:B24),'Summary and sign-off'!$A$48,'Summary and sign-off'!$A$49)</f>
        <v>Check - there are no hidden rows with data</v>
      </c>
      <c r="D25" s="156" t="str">
        <f>IF('Summary and sign-off'!F58='Summary and sign-off'!F54,'Summary and sign-off'!A51,'Summary and sign-off'!A50)</f>
        <v>Check - each entry provides sufficient information</v>
      </c>
      <c r="E25" s="156"/>
      <c r="F25" s="2"/>
    </row>
    <row r="26" spans="1:6" x14ac:dyDescent="0.2">
      <c r="A26" s="18"/>
      <c r="B26" s="17"/>
      <c r="C26" s="17"/>
      <c r="D26" s="17"/>
      <c r="E26" s="17"/>
    </row>
    <row r="27" spans="1:6" x14ac:dyDescent="0.2">
      <c r="A27" s="18" t="s">
        <v>29</v>
      </c>
      <c r="B27" s="19"/>
      <c r="C27" s="17"/>
      <c r="D27" s="17"/>
      <c r="E27" s="17"/>
    </row>
    <row r="28" spans="1:6" ht="12.75" customHeight="1" x14ac:dyDescent="0.2">
      <c r="A28" s="20" t="s">
        <v>180</v>
      </c>
      <c r="B28" s="20"/>
      <c r="C28" s="20"/>
      <c r="D28" s="20"/>
      <c r="E28" s="20"/>
    </row>
    <row r="29" spans="1:6" x14ac:dyDescent="0.2">
      <c r="A29" s="20" t="s">
        <v>181</v>
      </c>
      <c r="B29" s="20"/>
      <c r="C29" s="28"/>
      <c r="D29" s="28"/>
      <c r="E29" s="28"/>
    </row>
    <row r="30" spans="1:6" x14ac:dyDescent="0.2">
      <c r="A30" s="20" t="s">
        <v>35</v>
      </c>
      <c r="B30" s="19"/>
      <c r="C30" s="17"/>
      <c r="D30" s="17"/>
      <c r="E30" s="17"/>
      <c r="F30" s="17"/>
    </row>
    <row r="31" spans="1:6" x14ac:dyDescent="0.2">
      <c r="A31" s="20" t="s">
        <v>89</v>
      </c>
      <c r="B31" s="20"/>
      <c r="C31" s="28"/>
      <c r="D31" s="28"/>
      <c r="E31" s="28"/>
    </row>
    <row r="32" spans="1:6" ht="12.75" customHeight="1" x14ac:dyDescent="0.2">
      <c r="A32" s="20" t="s">
        <v>90</v>
      </c>
      <c r="B32" s="20"/>
      <c r="C32" s="22"/>
      <c r="D32" s="22"/>
      <c r="E32" s="22"/>
    </row>
    <row r="33" spans="1:5" x14ac:dyDescent="0.2">
      <c r="A33" s="17"/>
      <c r="B33" s="17"/>
      <c r="C33" s="17"/>
      <c r="D33" s="17"/>
      <c r="E33" s="17"/>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333"/>
  <sheetViews>
    <sheetView topLeftCell="A12" zoomScaleNormal="100" workbookViewId="0">
      <selection activeCell="G8" sqref="G8"/>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8" t="s">
        <v>182</v>
      </c>
      <c r="B1" s="158"/>
      <c r="C1" s="158"/>
      <c r="D1" s="158"/>
      <c r="E1" s="158"/>
      <c r="F1" s="158"/>
    </row>
    <row r="2" spans="1:6" ht="21" customHeight="1" x14ac:dyDescent="0.2">
      <c r="A2" s="3" t="s">
        <v>66</v>
      </c>
      <c r="B2" s="157" t="str">
        <f>'Summary and sign-off'!B2:F2</f>
        <v>Department of Internal Affairs</v>
      </c>
      <c r="C2" s="157"/>
      <c r="D2" s="157"/>
      <c r="E2" s="157"/>
      <c r="F2" s="157"/>
    </row>
    <row r="3" spans="1:6" ht="31.5" x14ac:dyDescent="0.2">
      <c r="A3" s="3" t="s">
        <v>91</v>
      </c>
      <c r="B3" s="157" t="str">
        <f>'Summary and sign-off'!B3:F3</f>
        <v>Paul James</v>
      </c>
      <c r="C3" s="157"/>
      <c r="D3" s="157"/>
      <c r="E3" s="157"/>
      <c r="F3" s="157"/>
    </row>
    <row r="4" spans="1:6" ht="21" customHeight="1" x14ac:dyDescent="0.2">
      <c r="A4" s="3" t="s">
        <v>68</v>
      </c>
      <c r="B4" s="157">
        <f>'Summary and sign-off'!B4:F4</f>
        <v>45108</v>
      </c>
      <c r="C4" s="157"/>
      <c r="D4" s="157"/>
      <c r="E4" s="157"/>
      <c r="F4" s="157"/>
    </row>
    <row r="5" spans="1:6" ht="21" customHeight="1" x14ac:dyDescent="0.2">
      <c r="A5" s="3" t="s">
        <v>69</v>
      </c>
      <c r="B5" s="157">
        <f>'Summary and sign-off'!B5:F5</f>
        <v>45473</v>
      </c>
      <c r="C5" s="157"/>
      <c r="D5" s="157"/>
      <c r="E5" s="157"/>
      <c r="F5" s="157"/>
    </row>
    <row r="6" spans="1:6" ht="21" customHeight="1" x14ac:dyDescent="0.2">
      <c r="A6" s="3" t="s">
        <v>183</v>
      </c>
      <c r="B6" s="151" t="s">
        <v>37</v>
      </c>
      <c r="C6" s="151"/>
      <c r="D6" s="151"/>
      <c r="E6" s="151"/>
      <c r="F6" s="151"/>
    </row>
    <row r="7" spans="1:6" ht="21" customHeight="1" x14ac:dyDescent="0.2">
      <c r="A7" s="3" t="s">
        <v>7</v>
      </c>
      <c r="B7" s="151" t="s">
        <v>8</v>
      </c>
      <c r="C7" s="151"/>
      <c r="D7" s="151"/>
      <c r="E7" s="151"/>
      <c r="F7" s="151"/>
    </row>
    <row r="8" spans="1:6" ht="36" customHeight="1" x14ac:dyDescent="0.2">
      <c r="A8" s="161" t="s">
        <v>184</v>
      </c>
      <c r="B8" s="161"/>
      <c r="C8" s="161"/>
      <c r="D8" s="161"/>
      <c r="E8" s="161"/>
      <c r="F8" s="161"/>
    </row>
    <row r="9" spans="1:6" ht="36" customHeight="1" x14ac:dyDescent="0.2">
      <c r="A9" s="159" t="s">
        <v>185</v>
      </c>
      <c r="B9" s="160"/>
      <c r="C9" s="160"/>
      <c r="D9" s="160"/>
      <c r="E9" s="160"/>
      <c r="F9" s="160"/>
    </row>
    <row r="10" spans="1:6" ht="39" customHeight="1" x14ac:dyDescent="0.2">
      <c r="A10" s="24" t="s">
        <v>73</v>
      </c>
      <c r="B10" s="93" t="s">
        <v>186</v>
      </c>
      <c r="C10" s="93" t="s">
        <v>187</v>
      </c>
      <c r="D10" s="93" t="s">
        <v>188</v>
      </c>
      <c r="E10" s="93" t="s">
        <v>189</v>
      </c>
      <c r="F10" s="93" t="s">
        <v>190</v>
      </c>
    </row>
    <row r="11" spans="1:6" s="2" customFormat="1" ht="25.5" x14ac:dyDescent="0.2">
      <c r="A11" s="107">
        <v>45127</v>
      </c>
      <c r="B11" s="139" t="s">
        <v>191</v>
      </c>
      <c r="C11" s="106" t="s">
        <v>53</v>
      </c>
      <c r="D11" s="136" t="s">
        <v>192</v>
      </c>
      <c r="E11" s="109" t="s">
        <v>47</v>
      </c>
      <c r="F11" s="136"/>
    </row>
    <row r="12" spans="1:6" s="2" customFormat="1" ht="25.5" x14ac:dyDescent="0.2">
      <c r="A12" s="107">
        <v>45134</v>
      </c>
      <c r="B12" s="136" t="s">
        <v>193</v>
      </c>
      <c r="C12" s="106" t="s">
        <v>53</v>
      </c>
      <c r="D12" s="136" t="s">
        <v>194</v>
      </c>
      <c r="E12" s="109" t="s">
        <v>47</v>
      </c>
      <c r="F12" s="136"/>
    </row>
    <row r="13" spans="1:6" s="2" customFormat="1" x14ac:dyDescent="0.2">
      <c r="A13" s="107">
        <v>45139</v>
      </c>
      <c r="B13" s="121" t="s">
        <v>195</v>
      </c>
      <c r="C13" s="106" t="s">
        <v>52</v>
      </c>
      <c r="D13" s="136" t="s">
        <v>196</v>
      </c>
      <c r="E13" s="109" t="s">
        <v>47</v>
      </c>
      <c r="F13" s="136"/>
    </row>
    <row r="14" spans="1:6" s="2" customFormat="1" ht="25.5" x14ac:dyDescent="0.2">
      <c r="A14" s="107">
        <v>45140</v>
      </c>
      <c r="B14" s="136" t="s">
        <v>197</v>
      </c>
      <c r="C14" s="106" t="s">
        <v>53</v>
      </c>
      <c r="D14" s="136" t="s">
        <v>198</v>
      </c>
      <c r="E14" s="109" t="s">
        <v>47</v>
      </c>
      <c r="F14" s="136"/>
    </row>
    <row r="15" spans="1:6" s="2" customFormat="1" x14ac:dyDescent="0.2">
      <c r="A15" s="107">
        <v>45140</v>
      </c>
      <c r="B15" s="121" t="s">
        <v>199</v>
      </c>
      <c r="C15" s="106" t="s">
        <v>52</v>
      </c>
      <c r="D15" s="136" t="s">
        <v>200</v>
      </c>
      <c r="E15" s="109" t="s">
        <v>47</v>
      </c>
      <c r="F15" s="136"/>
    </row>
    <row r="16" spans="1:6" s="2" customFormat="1" ht="25.5" x14ac:dyDescent="0.2">
      <c r="A16" s="107">
        <v>45142</v>
      </c>
      <c r="B16" s="136" t="s">
        <v>201</v>
      </c>
      <c r="C16" s="106" t="s">
        <v>53</v>
      </c>
      <c r="D16" s="136" t="s">
        <v>202</v>
      </c>
      <c r="E16" s="109" t="s">
        <v>47</v>
      </c>
      <c r="F16" s="136"/>
    </row>
    <row r="17" spans="1:6" s="2" customFormat="1" ht="25.5" x14ac:dyDescent="0.2">
      <c r="A17" s="107">
        <v>45146</v>
      </c>
      <c r="B17" s="136" t="s">
        <v>203</v>
      </c>
      <c r="C17" s="106" t="s">
        <v>53</v>
      </c>
      <c r="D17" s="136" t="s">
        <v>204</v>
      </c>
      <c r="E17" s="109" t="s">
        <v>47</v>
      </c>
      <c r="F17" s="136"/>
    </row>
    <row r="18" spans="1:6" s="2" customFormat="1" ht="25.5" x14ac:dyDescent="0.2">
      <c r="A18" s="107">
        <v>45155</v>
      </c>
      <c r="B18" s="136" t="s">
        <v>205</v>
      </c>
      <c r="C18" s="106" t="s">
        <v>52</v>
      </c>
      <c r="D18" s="136" t="s">
        <v>206</v>
      </c>
      <c r="E18" s="109" t="s">
        <v>47</v>
      </c>
      <c r="F18" s="136"/>
    </row>
    <row r="19" spans="1:6" s="2" customFormat="1" ht="25.5" x14ac:dyDescent="0.2">
      <c r="A19" s="107">
        <v>45155</v>
      </c>
      <c r="B19" s="136" t="s">
        <v>207</v>
      </c>
      <c r="C19" s="106" t="s">
        <v>53</v>
      </c>
      <c r="D19" s="136" t="s">
        <v>208</v>
      </c>
      <c r="E19" s="109" t="s">
        <v>47</v>
      </c>
      <c r="F19" s="136"/>
    </row>
    <row r="20" spans="1:6" s="2" customFormat="1" ht="38.25" x14ac:dyDescent="0.2">
      <c r="A20" s="107">
        <v>45167</v>
      </c>
      <c r="B20" s="136" t="s">
        <v>209</v>
      </c>
      <c r="C20" s="106" t="s">
        <v>53</v>
      </c>
      <c r="D20" s="136" t="s">
        <v>210</v>
      </c>
      <c r="E20" s="109" t="s">
        <v>47</v>
      </c>
      <c r="F20" s="136"/>
    </row>
    <row r="21" spans="1:6" s="2" customFormat="1" ht="25.5" x14ac:dyDescent="0.2">
      <c r="A21" s="107">
        <v>45168</v>
      </c>
      <c r="B21" s="136" t="s">
        <v>211</v>
      </c>
      <c r="C21" s="106" t="s">
        <v>52</v>
      </c>
      <c r="D21" s="136" t="s">
        <v>212</v>
      </c>
      <c r="E21" s="109" t="s">
        <v>47</v>
      </c>
      <c r="F21" s="136"/>
    </row>
    <row r="22" spans="1:6" s="2" customFormat="1" x14ac:dyDescent="0.2">
      <c r="A22" s="107">
        <v>45169</v>
      </c>
      <c r="B22" s="136" t="s">
        <v>213</v>
      </c>
      <c r="C22" s="106" t="s">
        <v>53</v>
      </c>
      <c r="D22" s="136" t="s">
        <v>214</v>
      </c>
      <c r="E22" s="109" t="s">
        <v>47</v>
      </c>
      <c r="F22" s="136"/>
    </row>
    <row r="23" spans="1:6" s="2" customFormat="1" ht="63.75" x14ac:dyDescent="0.2">
      <c r="A23" s="147" t="s">
        <v>215</v>
      </c>
      <c r="B23" s="136" t="s">
        <v>216</v>
      </c>
      <c r="C23" s="108" t="s">
        <v>52</v>
      </c>
      <c r="D23" s="136" t="s">
        <v>217</v>
      </c>
      <c r="E23" s="138" t="s">
        <v>50</v>
      </c>
      <c r="F23" s="136" t="s">
        <v>218</v>
      </c>
    </row>
    <row r="24" spans="1:6" s="2" customFormat="1" ht="25.5" x14ac:dyDescent="0.2">
      <c r="A24" s="147">
        <v>45177</v>
      </c>
      <c r="B24" s="136" t="s">
        <v>219</v>
      </c>
      <c r="C24" s="106" t="s">
        <v>53</v>
      </c>
      <c r="D24" s="136" t="s">
        <v>220</v>
      </c>
      <c r="E24" s="109" t="s">
        <v>47</v>
      </c>
      <c r="F24" s="136"/>
    </row>
    <row r="25" spans="1:6" s="2" customFormat="1" ht="25.5" x14ac:dyDescent="0.2">
      <c r="A25" s="107">
        <v>45181</v>
      </c>
      <c r="B25" s="136" t="s">
        <v>221</v>
      </c>
      <c r="C25" s="106" t="s">
        <v>53</v>
      </c>
      <c r="D25" s="136" t="s">
        <v>222</v>
      </c>
      <c r="E25" s="109" t="s">
        <v>47</v>
      </c>
      <c r="F25" s="136"/>
    </row>
    <row r="26" spans="1:6" s="2" customFormat="1" ht="38.25" x14ac:dyDescent="0.2">
      <c r="A26" s="137">
        <v>45185</v>
      </c>
      <c r="B26" s="136" t="s">
        <v>223</v>
      </c>
      <c r="C26" s="108" t="s">
        <v>53</v>
      </c>
      <c r="D26" s="136" t="s">
        <v>224</v>
      </c>
      <c r="E26" s="138" t="s">
        <v>47</v>
      </c>
      <c r="F26" s="136" t="s">
        <v>225</v>
      </c>
    </row>
    <row r="27" spans="1:6" s="2" customFormat="1" x14ac:dyDescent="0.2">
      <c r="A27" s="107">
        <v>45203</v>
      </c>
      <c r="B27" s="136" t="s">
        <v>226</v>
      </c>
      <c r="C27" s="106" t="s">
        <v>53</v>
      </c>
      <c r="D27" s="136" t="s">
        <v>227</v>
      </c>
      <c r="E27" s="109" t="s">
        <v>47</v>
      </c>
      <c r="F27" s="136"/>
    </row>
    <row r="28" spans="1:6" s="2" customFormat="1" ht="25.5" x14ac:dyDescent="0.2">
      <c r="A28" s="107">
        <v>45205</v>
      </c>
      <c r="B28" s="136" t="s">
        <v>228</v>
      </c>
      <c r="C28" s="106" t="s">
        <v>53</v>
      </c>
      <c r="D28" s="136" t="s">
        <v>229</v>
      </c>
      <c r="E28" s="109" t="s">
        <v>47</v>
      </c>
      <c r="F28" s="136"/>
    </row>
    <row r="29" spans="1:6" s="2" customFormat="1" ht="25.5" x14ac:dyDescent="0.2">
      <c r="A29" s="107">
        <v>45208</v>
      </c>
      <c r="B29" s="136" t="s">
        <v>230</v>
      </c>
      <c r="C29" s="106" t="s">
        <v>52</v>
      </c>
      <c r="D29" s="136" t="s">
        <v>231</v>
      </c>
      <c r="E29" s="109" t="s">
        <v>47</v>
      </c>
      <c r="F29" s="136"/>
    </row>
    <row r="30" spans="1:6" s="2" customFormat="1" ht="25.5" x14ac:dyDescent="0.2">
      <c r="A30" s="147" t="s">
        <v>232</v>
      </c>
      <c r="B30" s="136" t="s">
        <v>233</v>
      </c>
      <c r="C30" s="106" t="s">
        <v>53</v>
      </c>
      <c r="D30" s="136" t="s">
        <v>234</v>
      </c>
      <c r="E30" s="109" t="s">
        <v>51</v>
      </c>
      <c r="F30" s="136"/>
    </row>
    <row r="31" spans="1:6" s="2" customFormat="1" x14ac:dyDescent="0.2">
      <c r="A31" s="107">
        <v>45210</v>
      </c>
      <c r="B31" s="136" t="s">
        <v>235</v>
      </c>
      <c r="C31" s="106" t="s">
        <v>53</v>
      </c>
      <c r="D31" s="136" t="s">
        <v>236</v>
      </c>
      <c r="E31" s="109" t="s">
        <v>47</v>
      </c>
      <c r="F31" s="136"/>
    </row>
    <row r="32" spans="1:6" s="2" customFormat="1" x14ac:dyDescent="0.2">
      <c r="A32" s="107">
        <v>45211</v>
      </c>
      <c r="B32" s="136" t="s">
        <v>237</v>
      </c>
      <c r="C32" s="106" t="s">
        <v>53</v>
      </c>
      <c r="D32" s="136" t="s">
        <v>238</v>
      </c>
      <c r="E32" s="109" t="s">
        <v>47</v>
      </c>
      <c r="F32" s="136"/>
    </row>
    <row r="33" spans="1:6" s="2" customFormat="1" x14ac:dyDescent="0.2">
      <c r="A33" s="107">
        <v>45218</v>
      </c>
      <c r="B33" s="136" t="s">
        <v>239</v>
      </c>
      <c r="C33" s="106" t="s">
        <v>53</v>
      </c>
      <c r="D33" s="136" t="s">
        <v>192</v>
      </c>
      <c r="E33" s="109" t="s">
        <v>47</v>
      </c>
      <c r="F33" s="136"/>
    </row>
    <row r="34" spans="1:6" s="2" customFormat="1" ht="25.5" x14ac:dyDescent="0.2">
      <c r="A34" s="107">
        <v>45232</v>
      </c>
      <c r="B34" s="136" t="s">
        <v>240</v>
      </c>
      <c r="C34" s="106" t="s">
        <v>53</v>
      </c>
      <c r="D34" s="136" t="s">
        <v>241</v>
      </c>
      <c r="E34" s="109" t="s">
        <v>47</v>
      </c>
      <c r="F34" s="136"/>
    </row>
    <row r="35" spans="1:6" s="2" customFormat="1" x14ac:dyDescent="0.2">
      <c r="A35" s="107">
        <v>45237</v>
      </c>
      <c r="B35" s="136" t="s">
        <v>242</v>
      </c>
      <c r="C35" s="106" t="s">
        <v>53</v>
      </c>
      <c r="D35" s="136" t="s">
        <v>243</v>
      </c>
      <c r="E35" s="109" t="s">
        <v>47</v>
      </c>
      <c r="F35" s="136"/>
    </row>
    <row r="36" spans="1:6" s="2" customFormat="1" ht="25.5" x14ac:dyDescent="0.2">
      <c r="A36" s="107">
        <v>45238</v>
      </c>
      <c r="B36" s="136" t="s">
        <v>244</v>
      </c>
      <c r="C36" s="106" t="s">
        <v>53</v>
      </c>
      <c r="D36" s="136" t="s">
        <v>245</v>
      </c>
      <c r="E36" s="109" t="s">
        <v>47</v>
      </c>
      <c r="F36" s="136"/>
    </row>
    <row r="37" spans="1:6" s="2" customFormat="1" x14ac:dyDescent="0.2">
      <c r="A37" s="107">
        <v>45243</v>
      </c>
      <c r="B37" s="136" t="s">
        <v>246</v>
      </c>
      <c r="C37" s="106" t="s">
        <v>53</v>
      </c>
      <c r="D37" s="136" t="s">
        <v>247</v>
      </c>
      <c r="E37" s="109" t="s">
        <v>47</v>
      </c>
      <c r="F37" s="136"/>
    </row>
    <row r="38" spans="1:6" s="2" customFormat="1" x14ac:dyDescent="0.2">
      <c r="A38" s="147" t="s">
        <v>248</v>
      </c>
      <c r="B38" s="136" t="s">
        <v>249</v>
      </c>
      <c r="C38" s="106" t="s">
        <v>53</v>
      </c>
      <c r="D38" s="136" t="s">
        <v>250</v>
      </c>
      <c r="E38" s="109" t="s">
        <v>47</v>
      </c>
      <c r="F38" s="136"/>
    </row>
    <row r="39" spans="1:6" s="2" customFormat="1" x14ac:dyDescent="0.2">
      <c r="A39" s="147" t="s">
        <v>248</v>
      </c>
      <c r="B39" s="136" t="s">
        <v>251</v>
      </c>
      <c r="C39" s="106" t="s">
        <v>53</v>
      </c>
      <c r="D39" s="136" t="s">
        <v>252</v>
      </c>
      <c r="E39" s="109" t="s">
        <v>47</v>
      </c>
      <c r="F39" s="136"/>
    </row>
    <row r="40" spans="1:6" s="2" customFormat="1" x14ac:dyDescent="0.2">
      <c r="A40" s="107">
        <v>45253</v>
      </c>
      <c r="B40" s="136" t="s">
        <v>253</v>
      </c>
      <c r="C40" s="106" t="s">
        <v>53</v>
      </c>
      <c r="D40" s="136" t="s">
        <v>254</v>
      </c>
      <c r="E40" s="109" t="s">
        <v>47</v>
      </c>
      <c r="F40" s="136" t="s">
        <v>255</v>
      </c>
    </row>
    <row r="41" spans="1:6" s="2" customFormat="1" x14ac:dyDescent="0.2">
      <c r="A41" s="148" t="s">
        <v>256</v>
      </c>
      <c r="B41" s="136" t="s">
        <v>257</v>
      </c>
      <c r="C41" s="106" t="s">
        <v>53</v>
      </c>
      <c r="D41" s="136" t="s">
        <v>258</v>
      </c>
      <c r="E41" s="109" t="s">
        <v>47</v>
      </c>
      <c r="F41" s="136"/>
    </row>
    <row r="42" spans="1:6" s="2" customFormat="1" x14ac:dyDescent="0.2">
      <c r="A42" s="107">
        <v>45260</v>
      </c>
      <c r="B42" s="136" t="s">
        <v>259</v>
      </c>
      <c r="C42" s="106" t="s">
        <v>53</v>
      </c>
      <c r="D42" s="136" t="s">
        <v>260</v>
      </c>
      <c r="E42" s="109" t="s">
        <v>47</v>
      </c>
      <c r="F42" s="136"/>
    </row>
    <row r="43" spans="1:6" s="2" customFormat="1" x14ac:dyDescent="0.2">
      <c r="A43" s="107">
        <v>45273</v>
      </c>
      <c r="B43" s="136" t="s">
        <v>261</v>
      </c>
      <c r="C43" s="106" t="s">
        <v>52</v>
      </c>
      <c r="D43" s="136" t="s">
        <v>262</v>
      </c>
      <c r="E43" s="109" t="s">
        <v>47</v>
      </c>
      <c r="F43" s="136"/>
    </row>
    <row r="44" spans="1:6" s="2" customFormat="1" x14ac:dyDescent="0.2">
      <c r="A44" s="107">
        <v>45273</v>
      </c>
      <c r="B44" s="136" t="s">
        <v>263</v>
      </c>
      <c r="C44" s="106" t="s">
        <v>52</v>
      </c>
      <c r="D44" s="136" t="s">
        <v>264</v>
      </c>
      <c r="E44" s="109" t="s">
        <v>265</v>
      </c>
      <c r="F44" s="136"/>
    </row>
    <row r="45" spans="1:6" s="2" customFormat="1" ht="25.5" x14ac:dyDescent="0.2">
      <c r="A45" s="107">
        <v>45274</v>
      </c>
      <c r="B45" s="136" t="s">
        <v>266</v>
      </c>
      <c r="C45" s="106" t="s">
        <v>52</v>
      </c>
      <c r="D45" s="136" t="s">
        <v>267</v>
      </c>
      <c r="E45" s="109" t="s">
        <v>268</v>
      </c>
      <c r="F45" s="136"/>
    </row>
    <row r="46" spans="1:6" s="2" customFormat="1" x14ac:dyDescent="0.2">
      <c r="A46" s="107">
        <v>45274</v>
      </c>
      <c r="B46" s="136" t="s">
        <v>269</v>
      </c>
      <c r="C46" s="106" t="s">
        <v>53</v>
      </c>
      <c r="D46" s="136" t="s">
        <v>192</v>
      </c>
      <c r="E46" s="109" t="s">
        <v>47</v>
      </c>
      <c r="F46" s="136"/>
    </row>
    <row r="47" spans="1:6" s="2" customFormat="1" ht="38.25" x14ac:dyDescent="0.2">
      <c r="A47" s="137">
        <v>45317</v>
      </c>
      <c r="B47" s="136" t="s">
        <v>270</v>
      </c>
      <c r="C47" s="108" t="s">
        <v>53</v>
      </c>
      <c r="D47" s="136" t="s">
        <v>271</v>
      </c>
      <c r="E47" s="138" t="s">
        <v>47</v>
      </c>
      <c r="F47" s="136"/>
    </row>
    <row r="48" spans="1:6" s="2" customFormat="1" ht="38.25" x14ac:dyDescent="0.2">
      <c r="A48" s="137">
        <v>45317</v>
      </c>
      <c r="B48" s="136" t="s">
        <v>272</v>
      </c>
      <c r="C48" s="108" t="s">
        <v>53</v>
      </c>
      <c r="D48" s="136" t="s">
        <v>273</v>
      </c>
      <c r="E48" s="138" t="s">
        <v>47</v>
      </c>
      <c r="F48" s="136" t="s">
        <v>274</v>
      </c>
    </row>
    <row r="49" spans="1:8" s="2" customFormat="1" ht="25.5" x14ac:dyDescent="0.2">
      <c r="A49" s="107">
        <v>45319</v>
      </c>
      <c r="B49" s="108" t="s">
        <v>275</v>
      </c>
      <c r="C49" s="106" t="s">
        <v>52</v>
      </c>
      <c r="D49" s="108" t="s">
        <v>276</v>
      </c>
      <c r="E49" s="109" t="s">
        <v>48</v>
      </c>
      <c r="F49" s="108"/>
    </row>
    <row r="50" spans="1:8" s="2" customFormat="1" ht="25.5" x14ac:dyDescent="0.2">
      <c r="A50" s="137">
        <v>45326</v>
      </c>
      <c r="B50" s="136" t="s">
        <v>277</v>
      </c>
      <c r="C50" s="108" t="s">
        <v>53</v>
      </c>
      <c r="D50" s="136" t="s">
        <v>278</v>
      </c>
      <c r="E50" s="138" t="s">
        <v>47</v>
      </c>
      <c r="F50" s="136"/>
    </row>
    <row r="51" spans="1:8" s="2" customFormat="1" ht="25.5" x14ac:dyDescent="0.2">
      <c r="A51" s="137">
        <v>45326</v>
      </c>
      <c r="B51" s="136" t="s">
        <v>277</v>
      </c>
      <c r="C51" s="108" t="s">
        <v>53</v>
      </c>
      <c r="D51" s="136" t="s">
        <v>278</v>
      </c>
      <c r="E51" s="138" t="s">
        <v>47</v>
      </c>
      <c r="F51" s="136"/>
    </row>
    <row r="52" spans="1:8" s="2" customFormat="1" ht="38.25" x14ac:dyDescent="0.2">
      <c r="A52" s="137">
        <v>45327</v>
      </c>
      <c r="B52" s="108" t="s">
        <v>279</v>
      </c>
      <c r="C52" s="108" t="s">
        <v>53</v>
      </c>
      <c r="D52" s="108" t="s">
        <v>280</v>
      </c>
      <c r="E52" s="138" t="s">
        <v>47</v>
      </c>
      <c r="F52" s="108"/>
    </row>
    <row r="53" spans="1:8" s="2" customFormat="1" ht="25.5" x14ac:dyDescent="0.2">
      <c r="A53" s="107">
        <v>45327</v>
      </c>
      <c r="B53" s="108" t="s">
        <v>281</v>
      </c>
      <c r="C53" s="106" t="s">
        <v>53</v>
      </c>
      <c r="D53" s="108" t="s">
        <v>282</v>
      </c>
      <c r="E53" s="109" t="s">
        <v>47</v>
      </c>
      <c r="F53" s="108"/>
    </row>
    <row r="54" spans="1:8" s="2" customFormat="1" x14ac:dyDescent="0.2">
      <c r="A54" s="107">
        <v>45330</v>
      </c>
      <c r="B54" s="136" t="s">
        <v>283</v>
      </c>
      <c r="C54" s="106" t="s">
        <v>52</v>
      </c>
      <c r="D54" s="136" t="s">
        <v>284</v>
      </c>
      <c r="E54" s="109" t="s">
        <v>47</v>
      </c>
      <c r="F54" s="136"/>
    </row>
    <row r="55" spans="1:8" s="2" customFormat="1" x14ac:dyDescent="0.2">
      <c r="A55" s="107">
        <v>45342</v>
      </c>
      <c r="B55" s="108" t="s">
        <v>285</v>
      </c>
      <c r="C55" s="106" t="s">
        <v>52</v>
      </c>
      <c r="D55" s="108" t="s">
        <v>286</v>
      </c>
      <c r="E55" s="109" t="s">
        <v>47</v>
      </c>
      <c r="F55" s="108"/>
    </row>
    <row r="56" spans="1:8" s="2" customFormat="1" ht="25.5" x14ac:dyDescent="0.2">
      <c r="A56" s="107">
        <v>45351</v>
      </c>
      <c r="B56" s="108" t="s">
        <v>287</v>
      </c>
      <c r="C56" s="106" t="s">
        <v>53</v>
      </c>
      <c r="D56" s="108" t="s">
        <v>288</v>
      </c>
      <c r="E56" s="109" t="s">
        <v>47</v>
      </c>
      <c r="F56" s="108"/>
    </row>
    <row r="57" spans="1:8" s="2" customFormat="1" ht="25.5" x14ac:dyDescent="0.2">
      <c r="A57" s="107">
        <v>45357</v>
      </c>
      <c r="B57" s="108" t="s">
        <v>289</v>
      </c>
      <c r="C57" s="106" t="s">
        <v>53</v>
      </c>
      <c r="D57" s="108" t="s">
        <v>290</v>
      </c>
      <c r="E57" s="109" t="s">
        <v>47</v>
      </c>
      <c r="F57" s="108"/>
    </row>
    <row r="58" spans="1:8" s="2" customFormat="1" ht="25.5" x14ac:dyDescent="0.2">
      <c r="A58" s="147" t="s">
        <v>291</v>
      </c>
      <c r="B58" s="136" t="s">
        <v>292</v>
      </c>
      <c r="C58" s="106" t="s">
        <v>52</v>
      </c>
      <c r="D58" s="136" t="s">
        <v>293</v>
      </c>
      <c r="E58" s="109" t="s">
        <v>50</v>
      </c>
      <c r="F58" s="136"/>
    </row>
    <row r="59" spans="1:8" s="2" customFormat="1" ht="25.5" x14ac:dyDescent="0.2">
      <c r="A59" s="107">
        <v>45358</v>
      </c>
      <c r="B59" s="108" t="s">
        <v>294</v>
      </c>
      <c r="C59" s="106" t="s">
        <v>53</v>
      </c>
      <c r="D59" s="108" t="s">
        <v>295</v>
      </c>
      <c r="E59" s="109" t="s">
        <v>47</v>
      </c>
      <c r="F59" s="108"/>
    </row>
    <row r="60" spans="1:8" s="114" customFormat="1" ht="25.5" x14ac:dyDescent="0.2">
      <c r="A60" s="137">
        <v>45363</v>
      </c>
      <c r="B60" s="108" t="s">
        <v>296</v>
      </c>
      <c r="C60" s="108" t="s">
        <v>52</v>
      </c>
      <c r="D60" s="108" t="s">
        <v>297</v>
      </c>
      <c r="E60" s="138" t="s">
        <v>47</v>
      </c>
      <c r="F60" s="108"/>
      <c r="G60" s="2"/>
      <c r="H60" s="113"/>
    </row>
    <row r="61" spans="1:8" s="110" customFormat="1" ht="25.5" x14ac:dyDescent="0.2">
      <c r="A61" s="107">
        <v>45366</v>
      </c>
      <c r="B61" s="108" t="s">
        <v>298</v>
      </c>
      <c r="C61" s="106" t="s">
        <v>53</v>
      </c>
      <c r="D61" s="108" t="s">
        <v>299</v>
      </c>
      <c r="E61" s="109" t="s">
        <v>47</v>
      </c>
      <c r="F61" s="108" t="s">
        <v>300</v>
      </c>
      <c r="G61" s="2"/>
    </row>
    <row r="62" spans="1:8" s="112" customFormat="1" x14ac:dyDescent="0.2">
      <c r="A62" s="107">
        <v>45369</v>
      </c>
      <c r="B62" s="108" t="s">
        <v>301</v>
      </c>
      <c r="C62" s="106" t="s">
        <v>53</v>
      </c>
      <c r="D62" s="108" t="s">
        <v>302</v>
      </c>
      <c r="E62" s="109" t="s">
        <v>47</v>
      </c>
      <c r="F62" s="108"/>
      <c r="G62" s="2"/>
      <c r="H62" s="111"/>
    </row>
    <row r="63" spans="1:8" s="2" customFormat="1" x14ac:dyDescent="0.2">
      <c r="A63" s="107">
        <v>45369</v>
      </c>
      <c r="B63" s="108" t="s">
        <v>303</v>
      </c>
      <c r="C63" s="106" t="s">
        <v>53</v>
      </c>
      <c r="D63" s="108" t="s">
        <v>302</v>
      </c>
      <c r="E63" s="109" t="s">
        <v>47</v>
      </c>
      <c r="F63" s="108"/>
    </row>
    <row r="64" spans="1:8" s="2" customFormat="1" x14ac:dyDescent="0.2">
      <c r="A64" s="147" t="s">
        <v>304</v>
      </c>
      <c r="B64" s="136" t="s">
        <v>305</v>
      </c>
      <c r="C64" s="106" t="s">
        <v>53</v>
      </c>
      <c r="D64" s="136" t="s">
        <v>306</v>
      </c>
      <c r="E64" s="109" t="s">
        <v>49</v>
      </c>
      <c r="F64" s="136"/>
    </row>
    <row r="65" spans="1:8" s="2" customFormat="1" ht="25.5" x14ac:dyDescent="0.2">
      <c r="A65" s="107">
        <v>45398</v>
      </c>
      <c r="B65" s="108" t="s">
        <v>307</v>
      </c>
      <c r="C65" s="106" t="s">
        <v>53</v>
      </c>
      <c r="D65" s="108" t="s">
        <v>308</v>
      </c>
      <c r="E65" s="109" t="s">
        <v>47</v>
      </c>
      <c r="F65" s="108" t="s">
        <v>309</v>
      </c>
    </row>
    <row r="66" spans="1:8" s="2" customFormat="1" x14ac:dyDescent="0.2">
      <c r="A66" s="147" t="s">
        <v>310</v>
      </c>
      <c r="B66" s="107" t="s">
        <v>311</v>
      </c>
      <c r="C66" s="106" t="s">
        <v>53</v>
      </c>
      <c r="D66" s="136" t="s">
        <v>312</v>
      </c>
      <c r="E66" s="109" t="s">
        <v>47</v>
      </c>
      <c r="F66" s="136"/>
    </row>
    <row r="67" spans="1:8" s="114" customFormat="1" x14ac:dyDescent="0.2">
      <c r="A67" s="107">
        <v>45420</v>
      </c>
      <c r="B67" s="108" t="s">
        <v>313</v>
      </c>
      <c r="C67" s="106" t="s">
        <v>53</v>
      </c>
      <c r="D67" s="108" t="s">
        <v>314</v>
      </c>
      <c r="E67" s="109" t="s">
        <v>47</v>
      </c>
      <c r="F67" s="108"/>
      <c r="G67" s="2"/>
      <c r="H67" s="113"/>
    </row>
    <row r="68" spans="1:8" s="114" customFormat="1" ht="25.5" x14ac:dyDescent="0.2">
      <c r="A68" s="107">
        <v>45421</v>
      </c>
      <c r="B68" s="108" t="s">
        <v>315</v>
      </c>
      <c r="C68" s="106" t="s">
        <v>53</v>
      </c>
      <c r="D68" s="108" t="s">
        <v>316</v>
      </c>
      <c r="E68" s="109" t="s">
        <v>47</v>
      </c>
      <c r="F68" s="108"/>
      <c r="G68" s="2"/>
      <c r="H68" s="113"/>
    </row>
    <row r="69" spans="1:8" s="116" customFormat="1" ht="38.25" x14ac:dyDescent="0.2">
      <c r="A69" s="107">
        <v>45421</v>
      </c>
      <c r="B69" s="136" t="s">
        <v>317</v>
      </c>
      <c r="C69" s="106" t="s">
        <v>52</v>
      </c>
      <c r="D69" s="108" t="s">
        <v>318</v>
      </c>
      <c r="E69" s="109" t="s">
        <v>47</v>
      </c>
      <c r="F69" s="108"/>
      <c r="G69" s="2"/>
      <c r="H69" s="115"/>
    </row>
    <row r="70" spans="1:8" s="2" customFormat="1" x14ac:dyDescent="0.2">
      <c r="A70" s="107">
        <v>45435</v>
      </c>
      <c r="B70" s="149" t="s">
        <v>319</v>
      </c>
      <c r="C70" s="106" t="s">
        <v>53</v>
      </c>
      <c r="D70" s="136" t="s">
        <v>320</v>
      </c>
      <c r="E70" s="109" t="s">
        <v>47</v>
      </c>
      <c r="F70" s="136"/>
    </row>
    <row r="71" spans="1:8" s="116" customFormat="1" x14ac:dyDescent="0.2">
      <c r="A71" s="147">
        <v>45435</v>
      </c>
      <c r="B71" s="108" t="s">
        <v>321</v>
      </c>
      <c r="C71" s="106" t="s">
        <v>53</v>
      </c>
      <c r="D71" s="108" t="s">
        <v>322</v>
      </c>
      <c r="E71" s="109" t="s">
        <v>47</v>
      </c>
      <c r="F71" s="108"/>
      <c r="G71" s="2"/>
      <c r="H71" s="115"/>
    </row>
    <row r="72" spans="1:8" s="2" customFormat="1" ht="25.5" x14ac:dyDescent="0.2">
      <c r="A72" s="107">
        <v>45435</v>
      </c>
      <c r="B72" s="108" t="s">
        <v>323</v>
      </c>
      <c r="C72" s="106" t="s">
        <v>53</v>
      </c>
      <c r="D72" s="108" t="s">
        <v>324</v>
      </c>
      <c r="E72" s="109" t="s">
        <v>47</v>
      </c>
      <c r="F72" s="108"/>
    </row>
    <row r="73" spans="1:8" s="110" customFormat="1" ht="25.5" x14ac:dyDescent="0.2">
      <c r="A73" s="137">
        <v>45441</v>
      </c>
      <c r="B73" s="108" t="s">
        <v>325</v>
      </c>
      <c r="C73" s="108" t="s">
        <v>52</v>
      </c>
      <c r="D73" s="108" t="s">
        <v>297</v>
      </c>
      <c r="E73" s="138" t="s">
        <v>47</v>
      </c>
      <c r="F73" s="108"/>
      <c r="G73" s="2"/>
    </row>
    <row r="74" spans="1:8" s="110" customFormat="1" ht="38.25" x14ac:dyDescent="0.2">
      <c r="A74" s="137">
        <v>45454</v>
      </c>
      <c r="B74" s="108" t="s">
        <v>326</v>
      </c>
      <c r="C74" s="108" t="s">
        <v>52</v>
      </c>
      <c r="D74" s="108" t="s">
        <v>327</v>
      </c>
      <c r="E74" s="138" t="s">
        <v>47</v>
      </c>
      <c r="F74" s="108"/>
      <c r="G74" s="2"/>
    </row>
    <row r="75" spans="1:8" s="2" customFormat="1" ht="25.5" x14ac:dyDescent="0.2">
      <c r="A75" s="107">
        <v>45456</v>
      </c>
      <c r="B75" s="108" t="s">
        <v>328</v>
      </c>
      <c r="C75" s="106" t="s">
        <v>52</v>
      </c>
      <c r="D75" s="108" t="s">
        <v>329</v>
      </c>
      <c r="E75" s="109" t="s">
        <v>47</v>
      </c>
      <c r="F75" s="108"/>
    </row>
    <row r="76" spans="1:8" s="2" customFormat="1" ht="25.5" x14ac:dyDescent="0.2">
      <c r="A76" s="107">
        <v>45463</v>
      </c>
      <c r="B76" s="108" t="s">
        <v>330</v>
      </c>
      <c r="C76" s="106" t="s">
        <v>53</v>
      </c>
      <c r="D76" s="108" t="s">
        <v>331</v>
      </c>
      <c r="E76" s="109" t="s">
        <v>47</v>
      </c>
      <c r="F76" s="108"/>
    </row>
    <row r="77" spans="1:8" s="2" customFormat="1" ht="25.5" x14ac:dyDescent="0.2">
      <c r="A77" s="107">
        <v>45463</v>
      </c>
      <c r="B77" s="108" t="s">
        <v>332</v>
      </c>
      <c r="C77" s="106" t="s">
        <v>53</v>
      </c>
      <c r="D77" s="108" t="s">
        <v>333</v>
      </c>
      <c r="E77" s="109" t="s">
        <v>47</v>
      </c>
      <c r="F77" s="108"/>
    </row>
    <row r="78" spans="1:8" s="2" customFormat="1" ht="38.25" x14ac:dyDescent="0.2">
      <c r="A78" s="146" t="s">
        <v>334</v>
      </c>
      <c r="B78" s="108" t="s">
        <v>335</v>
      </c>
      <c r="C78" s="108" t="s">
        <v>53</v>
      </c>
      <c r="D78" s="108" t="s">
        <v>336</v>
      </c>
      <c r="E78" s="138" t="s">
        <v>50</v>
      </c>
      <c r="F78" s="145"/>
      <c r="G78" s="2" t="s">
        <v>337</v>
      </c>
    </row>
    <row r="79" spans="1:8" s="2" customFormat="1" ht="25.5" x14ac:dyDescent="0.2">
      <c r="A79" s="137">
        <v>45468</v>
      </c>
      <c r="B79" s="108" t="s">
        <v>338</v>
      </c>
      <c r="C79" s="108" t="s">
        <v>53</v>
      </c>
      <c r="D79" s="108" t="s">
        <v>339</v>
      </c>
      <c r="E79" s="138" t="s">
        <v>47</v>
      </c>
      <c r="F79" s="145"/>
    </row>
    <row r="80" spans="1:8" s="2" customFormat="1" ht="25.5" x14ac:dyDescent="0.2">
      <c r="A80" s="107">
        <v>45470</v>
      </c>
      <c r="B80" s="108" t="s">
        <v>340</v>
      </c>
      <c r="C80" s="106" t="s">
        <v>53</v>
      </c>
      <c r="D80" s="108" t="s">
        <v>341</v>
      </c>
      <c r="E80" s="109" t="s">
        <v>47</v>
      </c>
      <c r="F80" s="108"/>
    </row>
    <row r="81" spans="1:7" s="2" customFormat="1" ht="25.5" x14ac:dyDescent="0.2">
      <c r="A81" s="107">
        <v>45470</v>
      </c>
      <c r="B81" s="108" t="s">
        <v>342</v>
      </c>
      <c r="C81" s="106" t="s">
        <v>52</v>
      </c>
      <c r="D81" s="108" t="s">
        <v>343</v>
      </c>
      <c r="E81" s="109" t="s">
        <v>47</v>
      </c>
      <c r="F81" s="108" t="s">
        <v>344</v>
      </c>
    </row>
    <row r="82" spans="1:7" s="2" customFormat="1" hidden="1" x14ac:dyDescent="0.2">
      <c r="A82" s="140"/>
      <c r="B82" s="141"/>
      <c r="C82" s="142"/>
      <c r="D82" s="141"/>
      <c r="E82" s="143"/>
      <c r="F82" s="144"/>
    </row>
    <row r="83" spans="1:7" ht="34.5" customHeight="1" x14ac:dyDescent="0.2">
      <c r="A83" s="94" t="s">
        <v>345</v>
      </c>
      <c r="B83" s="95" t="s">
        <v>346</v>
      </c>
      <c r="C83" s="96">
        <f>C84+C85</f>
        <v>71</v>
      </c>
      <c r="D83" s="97" t="str">
        <f>IF(SUBTOTAL(3,C11:C82)=SUBTOTAL(103,C11:C82),'Summary and sign-off'!$A$48,'Summary and sign-off'!$A$49)</f>
        <v>Check - there are no hidden rows with data</v>
      </c>
      <c r="E83" s="156" t="str">
        <f>IF('Summary and sign-off'!F60='Summary and sign-off'!F54,'Summary and sign-off'!A52,'Summary and sign-off'!A50)</f>
        <v>Check - each entry provides sufficient information</v>
      </c>
      <c r="F83" s="156"/>
      <c r="G83" s="2"/>
    </row>
    <row r="84" spans="1:7" ht="25.5" customHeight="1" x14ac:dyDescent="0.25">
      <c r="A84" s="40"/>
      <c r="B84" s="41" t="s">
        <v>52</v>
      </c>
      <c r="C84" s="42">
        <f>COUNTIF(C11:C82,'Summary and sign-off'!A45)</f>
        <v>19</v>
      </c>
      <c r="D84" s="14"/>
      <c r="E84" s="15"/>
      <c r="F84" s="16"/>
    </row>
    <row r="85" spans="1:7" ht="25.5" customHeight="1" x14ac:dyDescent="0.25">
      <c r="A85" s="40"/>
      <c r="B85" s="41" t="s">
        <v>53</v>
      </c>
      <c r="C85" s="42">
        <f>COUNTIF(C11:C82,'Summary and sign-off'!A46)</f>
        <v>52</v>
      </c>
      <c r="D85" s="14"/>
      <c r="E85" s="15"/>
      <c r="F85" s="16"/>
    </row>
    <row r="86" spans="1:7" x14ac:dyDescent="0.2">
      <c r="A86" s="17"/>
      <c r="B86" s="18"/>
      <c r="C86" s="17"/>
      <c r="D86" s="19"/>
      <c r="E86" s="19"/>
      <c r="F86" s="17"/>
    </row>
    <row r="87" spans="1:7" x14ac:dyDescent="0.2">
      <c r="A87" s="18" t="s">
        <v>87</v>
      </c>
      <c r="B87" s="18"/>
      <c r="C87" s="18"/>
      <c r="D87" s="18"/>
      <c r="E87" s="18"/>
      <c r="F87" s="18"/>
    </row>
    <row r="88" spans="1:7" ht="12.6" customHeight="1" x14ac:dyDescent="0.2">
      <c r="A88" s="20" t="s">
        <v>88</v>
      </c>
      <c r="B88" s="17"/>
      <c r="C88" s="17"/>
      <c r="D88" s="17"/>
      <c r="E88" s="17"/>
    </row>
    <row r="89" spans="1:7" x14ac:dyDescent="0.2">
      <c r="A89" s="20" t="s">
        <v>35</v>
      </c>
      <c r="B89" s="19"/>
      <c r="C89" s="17"/>
      <c r="D89" s="17"/>
      <c r="E89" s="17"/>
      <c r="F89" s="17"/>
    </row>
    <row r="90" spans="1:7" x14ac:dyDescent="0.2">
      <c r="A90" s="20" t="s">
        <v>347</v>
      </c>
      <c r="B90" s="21"/>
      <c r="C90" s="21"/>
      <c r="D90" s="21"/>
      <c r="E90" s="21"/>
      <c r="F90" s="21"/>
    </row>
    <row r="91" spans="1:7" ht="12.75" customHeight="1" x14ac:dyDescent="0.2">
      <c r="A91" s="20" t="s">
        <v>348</v>
      </c>
      <c r="B91" s="17"/>
      <c r="C91" s="17"/>
      <c r="D91" s="17"/>
      <c r="E91" s="17"/>
      <c r="F91" s="17"/>
    </row>
    <row r="92" spans="1:7" ht="12.95" customHeight="1" x14ac:dyDescent="0.2">
      <c r="A92" s="20" t="s">
        <v>349</v>
      </c>
      <c r="B92" s="17"/>
      <c r="C92" s="17"/>
      <c r="D92" s="17"/>
      <c r="E92" s="17"/>
      <c r="F92" s="17"/>
    </row>
    <row r="93" spans="1:7" x14ac:dyDescent="0.2">
      <c r="A93" s="20" t="s">
        <v>350</v>
      </c>
      <c r="C93" s="17"/>
      <c r="D93" s="17"/>
      <c r="E93" s="17"/>
      <c r="F93" s="17"/>
    </row>
    <row r="94" spans="1:7" ht="12.75" customHeight="1" x14ac:dyDescent="0.2">
      <c r="A94" s="20" t="s">
        <v>90</v>
      </c>
      <c r="B94" s="20"/>
      <c r="C94" s="22"/>
      <c r="D94" s="22"/>
      <c r="E94" s="22"/>
      <c r="F94" s="22"/>
    </row>
    <row r="95" spans="1:7" ht="12.75" customHeight="1" x14ac:dyDescent="0.2">
      <c r="A95" s="20"/>
      <c r="B95" s="20"/>
      <c r="C95" s="22"/>
      <c r="D95" s="22"/>
      <c r="E95" s="22"/>
      <c r="F95" s="22"/>
    </row>
    <row r="96" spans="1:7" ht="12.75" hidden="1" customHeight="1" x14ac:dyDescent="0.2">
      <c r="A96" s="20"/>
      <c r="B96" s="20"/>
      <c r="C96" s="22"/>
      <c r="D96" s="22"/>
      <c r="E96" s="22"/>
      <c r="F96" s="22"/>
    </row>
    <row r="97" spans="1:6" x14ac:dyDescent="0.2"/>
    <row r="98" spans="1:6" x14ac:dyDescent="0.2"/>
    <row r="99" spans="1:6" hidden="1" x14ac:dyDescent="0.2">
      <c r="A99" s="18"/>
      <c r="B99" s="18"/>
      <c r="C99" s="18"/>
      <c r="D99" s="18"/>
      <c r="E99" s="18"/>
      <c r="F99" s="18"/>
    </row>
    <row r="100" spans="1:6" hidden="1" x14ac:dyDescent="0.2">
      <c r="A100" s="18"/>
      <c r="B100" s="18"/>
      <c r="C100" s="18"/>
      <c r="D100" s="18"/>
      <c r="E100" s="18"/>
      <c r="F100" s="18"/>
    </row>
    <row r="101" spans="1:6" hidden="1" x14ac:dyDescent="0.2">
      <c r="A101" s="18"/>
      <c r="B101" s="18"/>
      <c r="C101" s="18"/>
      <c r="D101" s="18"/>
      <c r="E101" s="18"/>
      <c r="F101" s="18"/>
    </row>
    <row r="102" spans="1:6" hidden="1" x14ac:dyDescent="0.2">
      <c r="A102" s="18"/>
      <c r="B102" s="18"/>
      <c r="C102" s="18"/>
      <c r="D102" s="18"/>
      <c r="E102" s="18"/>
      <c r="F102" s="18"/>
    </row>
    <row r="103" spans="1:6" hidden="1" x14ac:dyDescent="0.2">
      <c r="A103" s="18"/>
      <c r="B103" s="18"/>
      <c r="C103" s="18"/>
      <c r="D103" s="18"/>
      <c r="E103" s="18"/>
      <c r="F103" s="18"/>
    </row>
    <row r="104" spans="1:6" x14ac:dyDescent="0.2"/>
    <row r="105" spans="1:6" x14ac:dyDescent="0.2"/>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sheetData>
  <sheetProtection formatCells="0" insertRows="0" deleteRows="0"/>
  <dataConsolidate/>
  <mergeCells count="10">
    <mergeCell ref="E83:F83"/>
    <mergeCell ref="A8:F8"/>
    <mergeCell ref="A1:F1"/>
    <mergeCell ref="A9:F9"/>
    <mergeCell ref="B2:F2"/>
    <mergeCell ref="B3:F3"/>
    <mergeCell ref="B4:F4"/>
    <mergeCell ref="B7:F7"/>
    <mergeCell ref="B5:F5"/>
    <mergeCell ref="B6:F6"/>
  </mergeCells>
  <dataValidations xWindow="1971" yWindow="1167"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2 A78 A11:A8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8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971" yWindow="1167"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C11:C80 C81:C82</xm:sqref>
        </x14:dataValidation>
        <x14:dataValidation type="list" errorStyle="information" operator="greaterThan" allowBlank="1" showInputMessage="1" prompt="Provide specific $ value if possible" xr:uid="{00000000-0002-0000-0500-000003000000}">
          <x14:formula1>
            <xm:f>'Summary and sign-off'!$A$39:$A$44</xm:f>
          </x14:formula1>
          <xm:sqref>E11:E80 E81:E82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nancial Management Document" ma:contentTypeID="0x0101005496552013C0BA46BE88192D5C6EB20B00D780595C50AF43BC958806758E79C3C300DF9816C56B62084FBBF9513A918EA827" ma:contentTypeVersion="9" ma:contentTypeDescription="Financial Management Content Type" ma:contentTypeScope="" ma:versionID="b761e473773cd95ea14bcb70237b0468">
  <xsd:schema xmlns:xsd="http://www.w3.org/2001/XMLSchema" xmlns:xs="http://www.w3.org/2001/XMLSchema" xmlns:p="http://schemas.microsoft.com/office/2006/metadata/properties" xmlns:ns3="01be4277-2979-4a68-876d-b92b25fceece" xmlns:ns4="85311de4-afe1-4671-a683-c93bf693c152" xmlns:ns5="97138367-2f7f-4ca5-ac52-81246ba2de8b" targetNamespace="http://schemas.microsoft.com/office/2006/metadata/properties" ma:root="true" ma:fieldsID="b77cdbaf202ad14d40a6133b4e530dcf" ns3:_="" ns4:_="" ns5:_="">
    <xsd:import namespace="01be4277-2979-4a68-876d-b92b25fceece"/>
    <xsd:import namespace="85311de4-afe1-4671-a683-c93bf693c152"/>
    <xsd:import namespace="97138367-2f7f-4ca5-ac52-81246ba2de8b"/>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_dlc_DocId" minOccurs="0"/>
                <xsd:element ref="ns4:_dlc_DocIdUrl" minOccurs="0"/>
                <xsd:element ref="ns4:_dlc_DocIdPersistId" minOccurs="0"/>
                <xsd:element ref="ns4:DIANotes" minOccurs="0"/>
                <xsd:element ref="ns4:jeb09f582616404f9d46a5642ee103c2" minOccurs="0"/>
                <xsd:element ref="ns4:d79f89bf7fe243309bfa2780938cd65c" minOccurs="0"/>
                <xsd:element ref="ns3:C3FinancialYearNote"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a86d9efd-8d6a-464a-916a-4676e2ac499c" ma:anchorId="a1305e8b-c647-475c-a8d4-e21f1fafbd4a" ma:open="true" ma:isKeyword="false">
      <xsd:complexType>
        <xsd:sequence>
          <xsd:element ref="pc:Terms" minOccurs="0" maxOccurs="1"/>
        </xsd:sequence>
      </xsd:complexType>
    </xsd:element>
    <xsd:element name="C3FinancialYearNote" ma:index="23" nillable="true" ma:taxonomy="true" ma:internalName="C3FinancialYearNote" ma:taxonomyFieldName="C3FinancialYear" ma:displayName="Financial Year" ma:readOnly="false" ma:fieldId="{576f231a-00e6-4d2f-a497-c942067ed5b8}" ma:sspId="caf61cd4-0327-4679-8f8a-6e41773e81e7" ma:termSetId="61e0fec4-8840-4faa-ac0b-e0ab24977a4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5311de4-afe1-4671-a683-c93bf693c152"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b281b031-b199-44e2-93de-73af9f7e1b5d}" ma:internalName="TaxCatchAll" ma:showField="CatchAllData"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b281b031-b199-44e2-93de-73af9f7e1b5d}" ma:internalName="TaxCatchAllLabel" ma:readOnly="true" ma:showField="CatchAllDataLabel"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jeb09f582616404f9d46a5642ee103c2" ma:index="19" ma:taxonomy="true" ma:internalName="jeb09f582616404f9d46a5642ee103c2" ma:taxonomyFieldName="DIASecurityClassification" ma:displayName="Security Classification" ma:readOnly="false" ma:default="1;#UNCLASSIFIED|875d92a8-67e2-4a32-9472-8fe99549e1eb" ma:fieldId="{3eb09f58-2616-404f-9d46-a5642ee103c2}"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79f89bf7fe243309bfa2780938cd65c" ma:index="21" nillable="true" ma:taxonomy="true" ma:internalName="d79f89bf7fe243309bfa2780938cd65c" ma:taxonomyFieldName="DIAFinancialDocumentType" ma:displayName="Financial Document Type" ma:fieldId="{d79f89bf-7fe2-4330-9bfa-2780938cd65c}" ma:sspId="caf61cd4-0327-4679-8f8a-6e41773e81e7" ma:termSetId="7917812c-c5d6-4eea-8150-f19cc64700a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138367-2f7f-4ca5-ac52-81246ba2de8b" elementFormDefault="qualified">
    <xsd:import namespace="http://schemas.microsoft.com/office/2006/documentManagement/types"/>
    <xsd:import namespace="http://schemas.microsoft.com/office/infopath/2007/PartnerControls"/>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85311de4-afe1-4671-a683-c93bf693c152">C326EWCD6JZ2-1459762479-147</_dlc_DocId>
    <_dlc_DocIdUrl xmlns="85311de4-afe1-4671-a683-c93bf693c152">
      <Url>https://dia.cohesion.net.nz/sites/TEA/OCE/TM/_layouts/15/DocIdRedir.aspx?ID=C326EWCD6JZ2-1459762479-147</Url>
      <Description>C326EWCD6JZ2-1459762479-147</Description>
    </_dlc_DocIdUrl>
    <C3TopicNote xmlns="01be4277-2979-4a68-876d-b92b25fceece">
      <Terms xmlns="http://schemas.microsoft.com/office/infopath/2007/PartnerControls"/>
    </C3TopicNote>
    <C3FinancialYearNote xmlns="01be4277-2979-4a68-876d-b92b25fceece">
      <Terms xmlns="http://schemas.microsoft.com/office/infopath/2007/PartnerControls"/>
    </C3FinancialYearNote>
    <TaxCatchAll xmlns="85311de4-afe1-4671-a683-c93bf693c152">
      <Value>23</Value>
      <Value>1</Value>
    </TaxCatchAll>
    <d79f89bf7fe243309bfa2780938cd65c xmlns="85311de4-afe1-4671-a683-c93bf693c152">
      <Terms xmlns="http://schemas.microsoft.com/office/infopath/2007/PartnerControls"/>
    </d79f89bf7fe243309bfa2780938cd65c>
    <TaxKeywordTaxHTField xmlns="85311de4-afe1-4671-a683-c93bf693c152">
      <Terms xmlns="http://schemas.microsoft.com/office/infopath/2007/PartnerControls"/>
    </TaxKeywordTaxHTField>
    <jeb09f582616404f9d46a5642ee103c2 xmlns="85311de4-afe1-4671-a683-c93bf693c15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jeb09f582616404f9d46a5642ee103c2>
    <DIANotes xmlns="85311de4-afe1-4671-a683-c93bf693c152" xsi:nil="true"/>
    <SharedWithUsers xmlns="97138367-2f7f-4ca5-ac52-81246ba2de8b">
      <UserInfo>
        <DisplayName>Andrei Zubkov</DisplayName>
        <AccountId>87</AccountId>
        <AccountType/>
      </UserInfo>
      <UserInfo>
        <DisplayName>Alison Barrett</DisplayName>
        <AccountId>157</AccountId>
        <AccountType/>
      </UserInfo>
      <UserInfo>
        <DisplayName>Vicky Lin</DisplayName>
        <AccountId>8116</AccountId>
        <AccountType/>
      </UserInfo>
      <UserInfo>
        <DisplayName>Amanda Shaw</DisplayName>
        <AccountId>1339</AccountId>
        <AccountType/>
      </UserInfo>
      <UserInfo>
        <DisplayName>Ciaran Dunne</DisplayName>
        <AccountId>9210</AccountId>
        <AccountType/>
      </UserInfo>
      <UserInfo>
        <DisplayName>Sharyn Mitchell</DisplayName>
        <AccountId>4602</AccountId>
        <AccountType/>
      </UserInfo>
      <UserInfo>
        <DisplayName>Tim Bollinger</DisplayName>
        <AccountId>1341</AccountId>
        <AccountType/>
      </UserInfo>
    </SharedWithUsers>
  </documentManagement>
</p:properties>
</file>

<file path=customXml/itemProps1.xml><?xml version="1.0" encoding="utf-8"?>
<ds:datastoreItem xmlns:ds="http://schemas.openxmlformats.org/officeDocument/2006/customXml" ds:itemID="{80C1BDA1-8688-4A15-8096-31D39C4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85311de4-afe1-4671-a683-c93bf693c152"/>
    <ds:schemaRef ds:uri="97138367-2f7f-4ca5-ac52-81246ba2d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http://purl.org/dc/elements/1.1/"/>
    <ds:schemaRef ds:uri="http://schemas.microsoft.com/office/2006/metadata/properties"/>
    <ds:schemaRef ds:uri="01be4277-2979-4a68-876d-b92b25fceece"/>
    <ds:schemaRef ds:uri="http://www.w3.org/XML/1998/namespace"/>
    <ds:schemaRef ds:uri="97138367-2f7f-4ca5-ac52-81246ba2de8b"/>
    <ds:schemaRef ds:uri="http://purl.org/dc/terms/"/>
    <ds:schemaRef ds:uri="http://purl.org/dc/dcmitype/"/>
    <ds:schemaRef ds:uri="http://schemas.microsoft.com/office/infopath/2007/PartnerControls"/>
    <ds:schemaRef ds:uri="http://schemas.openxmlformats.org/package/2006/metadata/core-properties"/>
    <ds:schemaRef ds:uri="85311de4-afe1-4671-a683-c93bf693c1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All other expenses</vt:lpstr>
      <vt:lpstr>Travel</vt:lpstr>
      <vt:lpstr>Hospitality</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CE-Expense-Disclosure-Workbook-2024</dc:title>
  <dc:subject/>
  <dc:creator>mortensenm</dc:creator>
  <cp:keywords/>
  <dc:description>Version 7 - for review by SIT - ready 2/10/18</dc:description>
  <cp:lastModifiedBy>Tim Bollinger</cp:lastModifiedBy>
  <cp:revision/>
  <dcterms:created xsi:type="dcterms:W3CDTF">2010-10-17T20:59:02Z</dcterms:created>
  <dcterms:modified xsi:type="dcterms:W3CDTF">2024-07-31T02:23:12Z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0x0101005496552013C0BA46BE88192D5C6EB20B00D780595C50AF43BC958806758E79C3C300DF9816C56B62084FBBF9513A918EA827</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d2c843e3-8af8-437f-971d-4c4592381255</vt:lpwstr>
  </property>
  <property fmtid="{D5CDD505-2E9C-101B-9397-08002B2CF9AE}" pid="10" name="SharedWithUsers">
    <vt:lpwstr>87;#Ken Smart;#157;#Nehalkumar patel</vt:lpwstr>
  </property>
  <property fmtid="{D5CDD505-2E9C-101B-9397-08002B2CF9AE}" pid="11" name="m4b7cad729d540cc87a02edd2c660710">
    <vt:lpwstr>Correspondence|dcd6b05f-dc80-4336-b228-09aebf3d212c</vt:lpwstr>
  </property>
  <property fmtid="{D5CDD505-2E9C-101B-9397-08002B2CF9AE}" pid="12" name="TaxKeyword">
    <vt:lpwstr/>
  </property>
  <property fmtid="{D5CDD505-2E9C-101B-9397-08002B2CF9AE}" pid="13" name="C3FinancialYear">
    <vt:lpwstr/>
  </property>
  <property fmtid="{D5CDD505-2E9C-101B-9397-08002B2CF9AE}" pid="14" name="DIAFinancialDocumentType">
    <vt:lpwstr/>
  </property>
  <property fmtid="{D5CDD505-2E9C-101B-9397-08002B2CF9AE}" pid="15" name="C3Topic">
    <vt:lpwstr/>
  </property>
  <property fmtid="{D5CDD505-2E9C-101B-9397-08002B2CF9AE}" pid="16" name="DIAEmailContentType">
    <vt:lpwstr>23;#Correspondence|dcd6b05f-dc80-4336-b228-09aebf3d212c</vt:lpwstr>
  </property>
  <property fmtid="{D5CDD505-2E9C-101B-9397-08002B2CF9AE}" pid="17" name="DIASecurityClassification">
    <vt:lpwstr>1;#UNCLASSIFIED|875d92a8-67e2-4a32-9472-8fe99549e1eb</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ies>
</file>